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327"/>
  <workbookPr/>
  <mc:AlternateContent xmlns:mc="http://schemas.openxmlformats.org/markup-compatibility/2006">
    <mc:Choice Requires="x15">
      <x15ac:absPath xmlns:x15ac="http://schemas.microsoft.com/office/spreadsheetml/2010/11/ac" url="M:\Communication\Eveno\Documentations\En construction\2025\Bloc baie\STX\"/>
    </mc:Choice>
  </mc:AlternateContent>
  <xr:revisionPtr revIDLastSave="0" documentId="13_ncr:1_{F2528A17-FA47-4F64-A2F6-322C1F1058C5}" xr6:coauthVersionLast="47" xr6:coauthVersionMax="47" xr10:uidLastSave="{00000000-0000-0000-0000-000000000000}"/>
  <bookViews>
    <workbookView xWindow="28680" yWindow="-120" windowWidth="29040" windowHeight="15720" xr2:uid="{00000000-000D-0000-FFFF-FFFF00000000}"/>
  </bookViews>
  <sheets>
    <sheet name="Th° 2025" sheetId="1" r:id="rId1"/>
    <sheet name="Calcul DERRIERE Linteau " sheetId="2" r:id="rId2"/>
    <sheet name="Calcul SOUS-Linteau " sheetId="3" r:id="rId3"/>
  </sheets>
  <definedNames>
    <definedName name="_xlnm.Print_Area" localSheetId="2">'Calcul SOUS-Linteau '!$A$1:$O$44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8" i="3" l="1"/>
  <c r="F38" i="3"/>
  <c r="B41" i="3" s="1"/>
  <c r="F41" i="3" s="1"/>
  <c r="B35" i="2"/>
  <c r="B37" i="2" s="1"/>
  <c r="Y43" i="1"/>
  <c r="X43" i="1"/>
  <c r="W43" i="1" s="1"/>
  <c r="Y42" i="1"/>
  <c r="X42" i="1"/>
  <c r="Y40" i="1"/>
  <c r="X40" i="1"/>
  <c r="Y39" i="1"/>
  <c r="X39" i="1"/>
  <c r="Y37" i="1"/>
  <c r="X37" i="1"/>
  <c r="Y36" i="1"/>
  <c r="X36" i="1"/>
  <c r="Y34" i="1"/>
  <c r="X34" i="1"/>
  <c r="W34" i="1" s="1"/>
  <c r="Y33" i="1"/>
  <c r="X33" i="1"/>
  <c r="Y31" i="1"/>
  <c r="X31" i="1"/>
  <c r="W31" i="1" s="1"/>
  <c r="Y30" i="1"/>
  <c r="X30" i="1"/>
  <c r="Y28" i="1"/>
  <c r="X28" i="1"/>
  <c r="W28" i="1" s="1"/>
  <c r="Y27" i="1"/>
  <c r="X27" i="1"/>
  <c r="Y25" i="1"/>
  <c r="X25" i="1"/>
  <c r="W25" i="1" s="1"/>
  <c r="Y24" i="1"/>
  <c r="X24" i="1"/>
  <c r="W24" i="1" s="1"/>
  <c r="Y22" i="1"/>
  <c r="X22" i="1"/>
  <c r="W22" i="1" s="1"/>
  <c r="Y21" i="1"/>
  <c r="X21" i="1"/>
  <c r="Y19" i="1"/>
  <c r="X19" i="1"/>
  <c r="W19" i="1" s="1"/>
  <c r="Y18" i="1"/>
  <c r="X18" i="1"/>
  <c r="W18" i="1" s="1"/>
  <c r="Y16" i="1"/>
  <c r="X16" i="1"/>
  <c r="W16" i="1" s="1"/>
  <c r="Y15" i="1"/>
  <c r="X15" i="1"/>
  <c r="Y13" i="1"/>
  <c r="X13" i="1"/>
  <c r="Y12" i="1"/>
  <c r="X12" i="1"/>
  <c r="W12" i="1" s="1"/>
  <c r="Y10" i="1"/>
  <c r="X10" i="1"/>
  <c r="Y9" i="1"/>
  <c r="X9" i="1"/>
  <c r="W15" i="1" l="1"/>
  <c r="W30" i="1"/>
  <c r="W21" i="1"/>
  <c r="W27" i="1"/>
  <c r="W33" i="1"/>
  <c r="W36" i="1"/>
  <c r="W39" i="1"/>
  <c r="W42" i="1"/>
  <c r="W13" i="1"/>
  <c r="W40" i="1"/>
  <c r="W9" i="1"/>
  <c r="W10" i="1"/>
  <c r="W37" i="1"/>
  <c r="M8" i="1" l="1"/>
  <c r="M9" i="1"/>
  <c r="M10" i="1"/>
  <c r="Q9" i="1"/>
  <c r="Q10" i="1"/>
  <c r="M11" i="1"/>
  <c r="M12" i="1"/>
  <c r="M13" i="1"/>
  <c r="Q12" i="1"/>
  <c r="Q13" i="1"/>
  <c r="M14" i="1"/>
  <c r="M15" i="1"/>
  <c r="M16" i="1"/>
  <c r="Q15" i="1"/>
  <c r="Q16" i="1"/>
  <c r="M17" i="1"/>
  <c r="M18" i="1"/>
  <c r="M19" i="1"/>
  <c r="Q18" i="1"/>
  <c r="Q19" i="1"/>
  <c r="M20" i="1"/>
  <c r="M21" i="1"/>
  <c r="M22" i="1"/>
  <c r="Q21" i="1"/>
  <c r="Q22" i="1"/>
  <c r="M23" i="1"/>
  <c r="M24" i="1"/>
  <c r="M25" i="1"/>
  <c r="Q24" i="1"/>
  <c r="Q25" i="1"/>
  <c r="M26" i="1"/>
  <c r="M27" i="1"/>
  <c r="M28" i="1"/>
  <c r="Q27" i="1"/>
  <c r="Q28" i="1"/>
  <c r="M29" i="1"/>
  <c r="M30" i="1"/>
  <c r="M31" i="1"/>
  <c r="Q30" i="1"/>
  <c r="Q31" i="1"/>
  <c r="M32" i="1"/>
  <c r="M33" i="1"/>
  <c r="M34" i="1"/>
  <c r="Q33" i="1"/>
  <c r="Q34" i="1"/>
  <c r="M35" i="1"/>
  <c r="M36" i="1"/>
  <c r="M37" i="1"/>
  <c r="Q36" i="1"/>
  <c r="Q37" i="1"/>
  <c r="P37" i="1"/>
  <c r="U37" i="1"/>
  <c r="T37" i="1"/>
  <c r="P36" i="1"/>
  <c r="O36" i="1" s="1"/>
  <c r="U36" i="1"/>
  <c r="T36" i="1"/>
  <c r="L37" i="1"/>
  <c r="I37" i="1"/>
  <c r="H37" i="1"/>
  <c r="L36" i="1"/>
  <c r="I36" i="1"/>
  <c r="H36" i="1"/>
  <c r="L35" i="1"/>
  <c r="K35" i="1" s="1"/>
  <c r="I35" i="1"/>
  <c r="H35" i="1"/>
  <c r="P34" i="1"/>
  <c r="U34" i="1"/>
  <c r="T34" i="1"/>
  <c r="P33" i="1"/>
  <c r="U33" i="1"/>
  <c r="T33" i="1"/>
  <c r="L34" i="1"/>
  <c r="I34" i="1"/>
  <c r="H34" i="1"/>
  <c r="L33" i="1"/>
  <c r="I33" i="1"/>
  <c r="H33" i="1"/>
  <c r="L32" i="1"/>
  <c r="I32" i="1"/>
  <c r="H32" i="1"/>
  <c r="P31" i="1"/>
  <c r="U31" i="1"/>
  <c r="T31" i="1"/>
  <c r="P30" i="1"/>
  <c r="U30" i="1"/>
  <c r="T30" i="1"/>
  <c r="L31" i="1"/>
  <c r="K31" i="1" s="1"/>
  <c r="I31" i="1"/>
  <c r="H31" i="1"/>
  <c r="L30" i="1"/>
  <c r="I30" i="1"/>
  <c r="H30" i="1"/>
  <c r="L29" i="1"/>
  <c r="I29" i="1"/>
  <c r="H29" i="1"/>
  <c r="P28" i="1"/>
  <c r="U28" i="1"/>
  <c r="T28" i="1"/>
  <c r="P27" i="1"/>
  <c r="O27" i="1" s="1"/>
  <c r="U27" i="1"/>
  <c r="T27" i="1"/>
  <c r="L28" i="1"/>
  <c r="I28" i="1"/>
  <c r="H28" i="1"/>
  <c r="L27" i="1"/>
  <c r="I27" i="1"/>
  <c r="H27" i="1"/>
  <c r="L26" i="1"/>
  <c r="I26" i="1"/>
  <c r="H26" i="1"/>
  <c r="P25" i="1"/>
  <c r="O25" i="1" s="1"/>
  <c r="U25" i="1"/>
  <c r="T25" i="1"/>
  <c r="P24" i="1"/>
  <c r="U24" i="1"/>
  <c r="T24" i="1"/>
  <c r="L25" i="1"/>
  <c r="K25" i="1" s="1"/>
  <c r="I25" i="1"/>
  <c r="H25" i="1"/>
  <c r="L24" i="1"/>
  <c r="I24" i="1"/>
  <c r="H24" i="1"/>
  <c r="L23" i="1"/>
  <c r="K23" i="1" s="1"/>
  <c r="I23" i="1"/>
  <c r="H23" i="1"/>
  <c r="P22" i="1"/>
  <c r="U22" i="1"/>
  <c r="T22" i="1"/>
  <c r="P21" i="1"/>
  <c r="U21" i="1"/>
  <c r="T21" i="1"/>
  <c r="L22" i="1"/>
  <c r="I22" i="1"/>
  <c r="H22" i="1"/>
  <c r="L21" i="1"/>
  <c r="K21" i="1" s="1"/>
  <c r="I21" i="1"/>
  <c r="H21" i="1"/>
  <c r="L20" i="1"/>
  <c r="I20" i="1"/>
  <c r="H20" i="1"/>
  <c r="P19" i="1"/>
  <c r="U19" i="1"/>
  <c r="T19" i="1"/>
  <c r="P18" i="1"/>
  <c r="O18" i="1" s="1"/>
  <c r="U18" i="1"/>
  <c r="T18" i="1"/>
  <c r="L19" i="1"/>
  <c r="I19" i="1"/>
  <c r="H19" i="1"/>
  <c r="L18" i="1"/>
  <c r="K18" i="1" s="1"/>
  <c r="I18" i="1"/>
  <c r="H18" i="1"/>
  <c r="L17" i="1"/>
  <c r="I17" i="1"/>
  <c r="H17" i="1"/>
  <c r="P16" i="1"/>
  <c r="U16" i="1"/>
  <c r="T16" i="1"/>
  <c r="P15" i="1"/>
  <c r="O15" i="1" s="1"/>
  <c r="U15" i="1"/>
  <c r="T15" i="1"/>
  <c r="L16" i="1"/>
  <c r="I16" i="1"/>
  <c r="H16" i="1"/>
  <c r="L15" i="1"/>
  <c r="I15" i="1"/>
  <c r="H15" i="1"/>
  <c r="L14" i="1"/>
  <c r="K14" i="1" s="1"/>
  <c r="I14" i="1"/>
  <c r="H14" i="1"/>
  <c r="P13" i="1"/>
  <c r="U13" i="1"/>
  <c r="T13" i="1"/>
  <c r="P12" i="1"/>
  <c r="U12" i="1"/>
  <c r="T12" i="1"/>
  <c r="L13" i="1"/>
  <c r="I13" i="1"/>
  <c r="H13" i="1"/>
  <c r="L12" i="1"/>
  <c r="I12" i="1"/>
  <c r="H12" i="1"/>
  <c r="L11" i="1"/>
  <c r="I11" i="1"/>
  <c r="H11" i="1"/>
  <c r="P10" i="1"/>
  <c r="U10" i="1"/>
  <c r="T10" i="1"/>
  <c r="P9" i="1"/>
  <c r="O9" i="1" s="1"/>
  <c r="U9" i="1"/>
  <c r="T9" i="1"/>
  <c r="L10" i="1"/>
  <c r="K10" i="1" s="1"/>
  <c r="I10" i="1"/>
  <c r="H10" i="1"/>
  <c r="L9" i="1"/>
  <c r="K9" i="1" s="1"/>
  <c r="I9" i="1"/>
  <c r="H9" i="1"/>
  <c r="L8" i="1"/>
  <c r="I8" i="1"/>
  <c r="H8" i="1"/>
  <c r="K16" i="1" l="1"/>
  <c r="K20" i="1"/>
  <c r="O28" i="1"/>
  <c r="G12" i="1"/>
  <c r="G16" i="1"/>
  <c r="G20" i="1"/>
  <c r="K33" i="1"/>
  <c r="S31" i="1"/>
  <c r="O37" i="1"/>
  <c r="S9" i="1"/>
  <c r="S33" i="1"/>
  <c r="G15" i="1"/>
  <c r="G28" i="1"/>
  <c r="G32" i="1"/>
  <c r="S36" i="1"/>
  <c r="G9" i="1"/>
  <c r="G17" i="1"/>
  <c r="S24" i="1"/>
  <c r="O30" i="1"/>
  <c r="S15" i="1"/>
  <c r="K17" i="1"/>
  <c r="S12" i="1"/>
  <c r="G18" i="1"/>
  <c r="G31" i="1"/>
  <c r="K37" i="1"/>
  <c r="G29" i="1"/>
  <c r="S10" i="1"/>
  <c r="S16" i="1"/>
  <c r="G13" i="1"/>
  <c r="G37" i="1"/>
  <c r="G11" i="1"/>
  <c r="O34" i="1"/>
  <c r="K11" i="1"/>
  <c r="S13" i="1"/>
  <c r="G34" i="1"/>
  <c r="G10" i="1"/>
  <c r="G14" i="1"/>
  <c r="G19" i="1"/>
  <c r="S19" i="1"/>
  <c r="O22" i="1"/>
  <c r="K24" i="1"/>
  <c r="K26" i="1"/>
  <c r="S28" i="1"/>
  <c r="G30" i="1"/>
  <c r="O31" i="1"/>
  <c r="K15" i="1"/>
  <c r="K19" i="1"/>
  <c r="O19" i="1"/>
  <c r="G21" i="1"/>
  <c r="G23" i="1"/>
  <c r="S25" i="1"/>
  <c r="K30" i="1"/>
  <c r="G25" i="1"/>
  <c r="K27" i="1"/>
  <c r="K8" i="1"/>
  <c r="O10" i="1"/>
  <c r="O12" i="1"/>
  <c r="S21" i="1"/>
  <c r="G24" i="1"/>
  <c r="O24" i="1"/>
  <c r="S27" i="1"/>
  <c r="S30" i="1"/>
  <c r="G33" i="1"/>
  <c r="G35" i="1"/>
  <c r="G36" i="1"/>
  <c r="O33" i="1"/>
  <c r="K13" i="1"/>
  <c r="O16" i="1"/>
  <c r="S18" i="1"/>
  <c r="G22" i="1"/>
  <c r="O21" i="1"/>
  <c r="G27" i="1"/>
  <c r="K34" i="1"/>
  <c r="S34" i="1"/>
  <c r="K36" i="1"/>
  <c r="S37" i="1"/>
  <c r="K12" i="1"/>
  <c r="O13" i="1"/>
  <c r="S22" i="1"/>
  <c r="G8" i="1"/>
  <c r="K22" i="1"/>
  <c r="G26" i="1"/>
  <c r="K28" i="1"/>
  <c r="K29" i="1"/>
  <c r="K32" i="1"/>
</calcChain>
</file>

<file path=xl/sharedStrings.xml><?xml version="1.0" encoding="utf-8"?>
<sst xmlns="http://schemas.openxmlformats.org/spreadsheetml/2006/main" count="252" uniqueCount="174">
  <si>
    <t>Uc</t>
  </si>
  <si>
    <t>Embout</t>
  </si>
  <si>
    <t>TUNNEL</t>
  </si>
  <si>
    <t>Uc=0,908+0,774/Lc</t>
  </si>
  <si>
    <t>Uc=0,908+0,101/Lc</t>
  </si>
  <si>
    <t>Uc=0,986+0,774/Lc</t>
  </si>
  <si>
    <t>Uc=0,986+0,101/Lc</t>
  </si>
  <si>
    <t>Uc=1,010+0,774/Lc</t>
  </si>
  <si>
    <t>Uc=1,010+0,101/Lc</t>
  </si>
  <si>
    <t>Uc=0,927+0,774/Lc</t>
  </si>
  <si>
    <t>Uc=0,927+0,101/Lc</t>
  </si>
  <si>
    <t>Uc=0,968+0,774/Lc</t>
  </si>
  <si>
    <t>Uc=0,968+0,101/Lc</t>
  </si>
  <si>
    <t>Uc=0,909+0,799/Lc</t>
  </si>
  <si>
    <t>Uc=0,909+0,118/Lc</t>
  </si>
  <si>
    <t>Uc=0,976+0,799/Lc</t>
  </si>
  <si>
    <t>Uc=0,975+0,118/Lc</t>
  </si>
  <si>
    <t>Uc=0,974+0,799/Lc</t>
  </si>
  <si>
    <t>Uc=0,974+0,118/Lc</t>
  </si>
  <si>
    <t>Uc=0,913+0,799/Lc</t>
  </si>
  <si>
    <t>Uc=0,913+0,118/Lc</t>
  </si>
  <si>
    <t>Uc=0,923+0,799/Lc</t>
  </si>
  <si>
    <t>Uc=0,923+0,118/Lc</t>
  </si>
  <si>
    <t>ITI</t>
  </si>
  <si>
    <t>Uc=0,896+0,745/Lc</t>
  </si>
  <si>
    <t>Uc=0,896+0,093/Lc</t>
  </si>
  <si>
    <t>Uc=0,984+0,745/Lc</t>
  </si>
  <si>
    <t>Uc=0,984+0,093/Lc</t>
  </si>
  <si>
    <t>Uc=1,000+0,745/Lc</t>
  </si>
  <si>
    <t>Uc=1,000+0,093/Lc</t>
  </si>
  <si>
    <t>Uc=0,928+0,745/Lc</t>
  </si>
  <si>
    <t>Uc=0,928+0,093/Lc</t>
  </si>
  <si>
    <t>Uc=0,965+0,745/Lc</t>
  </si>
  <si>
    <t>Uc=0,965+0,093/Lc</t>
  </si>
  <si>
    <t>Uc=0,888+0,799/Lc</t>
  </si>
  <si>
    <t>Uc=0,888+0,111/Lc</t>
  </si>
  <si>
    <t>Uc=0,973+0,799/Lc</t>
  </si>
  <si>
    <t>Uc=0,973+0,111/Lc</t>
  </si>
  <si>
    <t>Uc=0,962+0,799/Lc</t>
  </si>
  <si>
    <t>Uc=0,962+0,111/Lc</t>
  </si>
  <si>
    <t>Uc=0,906+0,799/Lc</t>
  </si>
  <si>
    <t>Uc=0,906+0,111/Lc</t>
  </si>
  <si>
    <t>Uc=0,917+0,799/Lc</t>
  </si>
  <si>
    <t>Uc=0,917+0,111/Lc</t>
  </si>
  <si>
    <t>Uc=0,793+0,624/Lc</t>
  </si>
  <si>
    <t>Uc=0,793+0,059/Lc</t>
  </si>
  <si>
    <t>Uc=0,855+0,624/Lc</t>
  </si>
  <si>
    <t>Uc=0,855+0,059/Lc</t>
  </si>
  <si>
    <t>Uc=0,870+0,624/Lc</t>
  </si>
  <si>
    <t>Uc=0,870+0,059/Lc</t>
  </si>
  <si>
    <t>Uc=0,808+0,624/Lc</t>
  </si>
  <si>
    <t>Uc=0,808+0,059/Lc</t>
  </si>
  <si>
    <t>Uc=0,837+0,624/Lc</t>
  </si>
  <si>
    <t>Uc=0,837+0,059/Lc</t>
  </si>
  <si>
    <t>Uc=0,802+0,654/Lc</t>
  </si>
  <si>
    <t>Uc=0,802+0,077/Lc</t>
  </si>
  <si>
    <t>Uc=0,857+0,654/Lc</t>
  </si>
  <si>
    <t>Uc=0,857+0,077/Lc</t>
  </si>
  <si>
    <t>Uc=0,874+0,654/Lc</t>
  </si>
  <si>
    <t>Uc=0,874+0,077/Lc</t>
  </si>
  <si>
    <t>Uc=0,819+0,654/Lc</t>
  </si>
  <si>
    <t>Uc=0,819+0,077/Lc</t>
  </si>
  <si>
    <t>Uc=0,832+0,654/Lc</t>
  </si>
  <si>
    <t>Uc=0,832+0,077/Lc</t>
  </si>
  <si>
    <t>Uc=0,741+0,504/Lc</t>
  </si>
  <si>
    <t>Uc=0,741+0,029/Lc</t>
  </si>
  <si>
    <t>Uc=0,782+0,504/Lc</t>
  </si>
  <si>
    <t>Uc=0,782+0,029/Lc</t>
  </si>
  <si>
    <t>Uc=0,795+0,504/Lc</t>
  </si>
  <si>
    <t>Uc=0,795+0,029/Lc</t>
  </si>
  <si>
    <t>Uc=0,738+0,504/Lc</t>
  </si>
  <si>
    <t>Uc=0,738+0,029/Lc</t>
  </si>
  <si>
    <t>Uc=0,763+0,504/Lc</t>
  </si>
  <si>
    <t>Uc=0,763+0,029/Lc</t>
  </si>
  <si>
    <t>Uc=0,738+0,531/Lc</t>
  </si>
  <si>
    <t>Uc=0,738+0,046/Lc</t>
  </si>
  <si>
    <t>Uc=0,802+0,531/Lc</t>
  </si>
  <si>
    <t>Uc=0,802+0,046/Lc</t>
  </si>
  <si>
    <t>Uc=0,787+0,531/Lc</t>
  </si>
  <si>
    <t>Uc=0,787+0,046/Lc</t>
  </si>
  <si>
    <t>Uc=0,750+0,531/Lc</t>
  </si>
  <si>
    <t>Uc=0,750+0,046/Lc</t>
  </si>
  <si>
    <t>Uc=0,769+0,531/Lc</t>
  </si>
  <si>
    <t>Uc=0,769+0,046/Lc</t>
  </si>
  <si>
    <t>Uc=0,673+0,384/Lc</t>
  </si>
  <si>
    <t>Uc=0,673+0,006/Lc</t>
  </si>
  <si>
    <t>Uc=0,704+0,384/Lc</t>
  </si>
  <si>
    <t>Uc=0,704+0,006/Lc</t>
  </si>
  <si>
    <t>Uc=0,711+0,384/Lc</t>
  </si>
  <si>
    <t>Uc=0,711+0,006/Lc</t>
  </si>
  <si>
    <t>Uc=0,665+0,384/Lc</t>
  </si>
  <si>
    <t>Uc=0,665+0,006/Lc</t>
  </si>
  <si>
    <t>Uc=0,681+0,384/Lc</t>
  </si>
  <si>
    <t>Uc=0,681+0,006/Lc</t>
  </si>
  <si>
    <t>Uc=0,690+0,407/Lc</t>
  </si>
  <si>
    <t>Uc=0,690+0,046/Lc</t>
  </si>
  <si>
    <t>Uc=0,735+0,407/Lc</t>
  </si>
  <si>
    <t>Uc=0,735+0,046/Lc</t>
  </si>
  <si>
    <t>Uc=0,740+0,407/Lc</t>
  </si>
  <si>
    <t>Uc=0,740+0,046/Lc</t>
  </si>
  <si>
    <t>Uc=0,689+0,407/Lc</t>
  </si>
  <si>
    <t>Uc=0,689+0,046/Lc</t>
  </si>
  <si>
    <t>Uc=0,701+0,407/Lc</t>
  </si>
  <si>
    <t>Uc=0,701+0,046/Lc</t>
  </si>
  <si>
    <t>SBX2 - THERMIQUE 2025</t>
  </si>
  <si>
    <t>Niv 0</t>
  </si>
  <si>
    <t>Uc=0,901+0,099/Lc</t>
  </si>
  <si>
    <t>Uc=0,940+0,099/Lc</t>
  </si>
  <si>
    <t>Uc=0,923+0,112/Lc</t>
  </si>
  <si>
    <t>Uc=0,965+0,112/Lc</t>
  </si>
  <si>
    <t>Up=0,885+0,099/Lc</t>
  </si>
  <si>
    <t>Up=0,929+0,099/Lc</t>
  </si>
  <si>
    <t>Up=0,906+0,112/Lc</t>
  </si>
  <si>
    <t>Up=0,956+0,112/Lc</t>
  </si>
  <si>
    <t>Up=0,770+0,070/Lc</t>
  </si>
  <si>
    <t>Up=0,801+0,070/Lc</t>
  </si>
  <si>
    <t>Up=0,805+0,081/Lc</t>
  </si>
  <si>
    <t>Up=0,844+0,081/Lc</t>
  </si>
  <si>
    <t>Up=0,681+0,038/Lc</t>
  </si>
  <si>
    <t>Up=0,707+0,038/Lc</t>
  </si>
  <si>
    <t>Up=0,727+0,051/Lc</t>
  </si>
  <si>
    <t>Up=0,754+0,051/Lc</t>
  </si>
  <si>
    <t>Up=0,630+0,013/Lc</t>
  </si>
  <si>
    <t>Up=0,648+0,013Lc</t>
  </si>
  <si>
    <t>Up=0,727+0,049/Lc</t>
  </si>
  <si>
    <t>Up=0,754+0,049/Lc</t>
  </si>
  <si>
    <t>ITE</t>
  </si>
  <si>
    <t>Sans ou Injecté</t>
  </si>
  <si>
    <t>Alu</t>
  </si>
  <si>
    <t>Uc1</t>
  </si>
  <si>
    <t>Niv 4</t>
  </si>
  <si>
    <t>Niv 3</t>
  </si>
  <si>
    <t>Section COFFRE</t>
  </si>
  <si>
    <t>ADAPTATEUR</t>
  </si>
  <si>
    <t>RENFORT</t>
  </si>
  <si>
    <t>DOUBLAGE</t>
  </si>
  <si>
    <t>X</t>
  </si>
  <si>
    <t>-</t>
  </si>
  <si>
    <t>Niv 5 ou 7</t>
  </si>
  <si>
    <t xml:space="preserve">Lc = </t>
  </si>
  <si>
    <t>POSE</t>
  </si>
  <si>
    <t>Niv 2 ou 6</t>
  </si>
  <si>
    <t>FT02-BLOC-BAIE-VOLET-DERRIERE-2025.pdf</t>
  </si>
  <si>
    <t>Extrait de la Feuille UFME</t>
  </si>
  <si>
    <t>Résultat final Ujn</t>
  </si>
  <si>
    <t>W/(m².K)</t>
  </si>
  <si>
    <t>Ujn</t>
  </si>
  <si>
    <t>Champs calculé</t>
  </si>
  <si>
    <t>Uwf</t>
  </si>
  <si>
    <t>m².K/W</t>
  </si>
  <si>
    <t xml:space="preserve">ΔR </t>
  </si>
  <si>
    <t>Champs à renseigner</t>
  </si>
  <si>
    <t>Uw</t>
  </si>
  <si>
    <t>CALCUL DU Ujn :</t>
  </si>
  <si>
    <t>ΔR = 0,15 m².K/W</t>
  </si>
  <si>
    <t>ΔR = 0,20 m².K/W</t>
  </si>
  <si>
    <t>Sangle</t>
  </si>
  <si>
    <t>ΔR = 0,18 m².K/W</t>
  </si>
  <si>
    <t>ΔR = 0,25 m².K/W</t>
  </si>
  <si>
    <t>Moteur / Treuil</t>
  </si>
  <si>
    <t>LAME EV39</t>
  </si>
  <si>
    <t>LAME PVC 40</t>
  </si>
  <si>
    <t>Manœuvres</t>
  </si>
  <si>
    <t>ΔR Résitance thermique additionnelle fermeture + lame d'air ventilée</t>
  </si>
  <si>
    <t>CALCUL Ujn - COFFRE PVC DERRIERE LINTEAU</t>
  </si>
  <si>
    <t>Maj 19/11/25</t>
  </si>
  <si>
    <t>FT03-BLOC-BAIE-VOLET-APPARENT.pdf</t>
  </si>
  <si>
    <r>
      <rPr>
        <b/>
        <sz val="10"/>
        <color indexed="8"/>
        <rFont val="Segoe UI"/>
        <family val="2"/>
      </rPr>
      <t>Ubb,jn</t>
    </r>
  </si>
  <si>
    <r>
      <t xml:space="preserve">à retrouver dans dans TABLEAU </t>
    </r>
    <r>
      <rPr>
        <b/>
        <i/>
        <sz val="10"/>
        <color indexed="8"/>
        <rFont val="Segoe UI"/>
        <family val="2"/>
      </rPr>
      <t>SBX2 - THERMIQUE 2025</t>
    </r>
    <r>
      <rPr>
        <i/>
        <sz val="10"/>
        <color indexed="8"/>
        <rFont val="Segoe UI"/>
        <family val="2"/>
      </rPr>
      <t xml:space="preserve">
</t>
    </r>
  </si>
  <si>
    <t>m²</t>
  </si>
  <si>
    <t>Ac</t>
  </si>
  <si>
    <t>Aw</t>
  </si>
  <si>
    <t>CALCUL DU Ubb,jn :</t>
  </si>
  <si>
    <r>
      <t xml:space="preserve">CALCUL </t>
    </r>
    <r>
      <rPr>
        <b/>
        <i/>
        <sz val="10"/>
        <color indexed="8"/>
        <rFont val="Segoe UI"/>
        <family val="2"/>
      </rPr>
      <t>Ubb, jn  COFFRE PVC SOUS LINTEAU</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</si>
</sst>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000_-;\-* #,##0.000_-;_-* &quot;-&quot;??_-;_-@_-"/>
    <numFmt numFmtId="165" formatCode="_-* #,##0.00\ _€_-;\-* #,##0.00\ _€_-;_-* &quot;-&quot;??\ _€_-;_-@_-"/>
  </numFmts>
  <fonts count="31" x14ac:knownFonts="1">
    <font>
      <sz val="11"/>
      <color theme="1"/>
      <name val="Century Gothic"/>
      <family val="2"/>
    </font>
    <font>
      <sz val="10"/>
      <color theme="1"/>
      <name val="Segoe UI"/>
      <family val="2"/>
    </font>
    <font>
      <sz val="10"/>
      <color theme="1"/>
      <name val="Segoe UI"/>
      <family val="2"/>
    </font>
    <font>
      <sz val="10"/>
      <color theme="1"/>
      <name val="Segoe UI"/>
      <family val="2"/>
    </font>
    <font>
      <b/>
      <sz val="10"/>
      <color theme="1"/>
      <name val="Segoe UI"/>
      <family val="2"/>
    </font>
    <font>
      <sz val="11"/>
      <color theme="1"/>
      <name val="Century Gothic"/>
      <family val="2"/>
    </font>
    <font>
      <sz val="11"/>
      <color theme="1"/>
      <name val="Segoe UI"/>
      <family val="2"/>
    </font>
    <font>
      <b/>
      <sz val="11"/>
      <color theme="1"/>
      <name val="Segoe UI"/>
      <family val="2"/>
    </font>
    <font>
      <b/>
      <sz val="10"/>
      <name val="Segoe UI"/>
      <family val="2"/>
    </font>
    <font>
      <b/>
      <sz val="10"/>
      <color rgb="FFFF0000"/>
      <name val="Segoe UI"/>
      <family val="2"/>
    </font>
    <font>
      <b/>
      <sz val="12"/>
      <color theme="1"/>
      <name val="Segoe UI"/>
      <family val="2"/>
    </font>
    <font>
      <b/>
      <sz val="10"/>
      <color theme="0"/>
      <name val="Segoe UI"/>
      <family val="2"/>
    </font>
    <font>
      <b/>
      <sz val="12"/>
      <name val="Segoe UI"/>
      <family val="2"/>
    </font>
    <font>
      <sz val="9"/>
      <color theme="1"/>
      <name val="Segoe UI"/>
      <family val="2"/>
    </font>
    <font>
      <i/>
      <sz val="11"/>
      <color theme="1"/>
      <name val="Segoe UI"/>
      <family val="2"/>
    </font>
    <font>
      <b/>
      <sz val="12"/>
      <color theme="0"/>
      <name val="Segoe UI"/>
      <family val="2"/>
    </font>
    <font>
      <sz val="12"/>
      <color theme="1"/>
      <name val="Times New Roman"/>
      <family val="2"/>
    </font>
    <font>
      <sz val="10"/>
      <name val="Arial"/>
      <family val="2"/>
    </font>
    <font>
      <sz val="10"/>
      <name val="Segoe UI"/>
      <family val="2"/>
    </font>
    <font>
      <u/>
      <sz val="12"/>
      <color theme="10"/>
      <name val="Times New Roman"/>
      <family val="2"/>
    </font>
    <font>
      <i/>
      <u/>
      <sz val="9"/>
      <color theme="10"/>
      <name val="Segoe UI"/>
      <family val="2"/>
    </font>
    <font>
      <i/>
      <sz val="10"/>
      <name val="Segoe UI"/>
      <family val="2"/>
    </font>
    <font>
      <b/>
      <sz val="10"/>
      <color rgb="FF000000"/>
      <name val="Segoe UI"/>
      <family val="2"/>
    </font>
    <font>
      <b/>
      <u/>
      <sz val="10"/>
      <color theme="1"/>
      <name val="Segoe UI"/>
      <family val="2"/>
    </font>
    <font>
      <b/>
      <i/>
      <sz val="10"/>
      <color theme="1"/>
      <name val="Segoe UI"/>
      <family val="2"/>
    </font>
    <font>
      <i/>
      <sz val="10"/>
      <color theme="1"/>
      <name val="Segoe UI"/>
      <family val="2"/>
    </font>
    <font>
      <i/>
      <u/>
      <sz val="10"/>
      <color theme="10"/>
      <name val="Segoe UI"/>
      <family val="2"/>
    </font>
    <font>
      <b/>
      <sz val="10"/>
      <color indexed="8"/>
      <name val="Segoe UI"/>
      <family val="2"/>
    </font>
    <font>
      <i/>
      <sz val="9"/>
      <color theme="1"/>
      <name val="Segoe UI"/>
      <family val="2"/>
    </font>
    <font>
      <b/>
      <i/>
      <sz val="10"/>
      <color indexed="8"/>
      <name val="Segoe UI"/>
      <family val="2"/>
    </font>
    <font>
      <i/>
      <sz val="10"/>
      <color indexed="8"/>
      <name val="Segoe UI"/>
      <family val="2"/>
    </font>
  </fonts>
  <fills count="20">
    <fill>
      <patternFill patternType="none"/>
    </fill>
    <fill>
      <patternFill patternType="gray125"/>
    </fill>
    <fill>
      <patternFill patternType="solid">
        <fgColor rgb="FF0070C0"/>
        <bgColor indexed="64"/>
      </patternFill>
    </fill>
    <fill>
      <patternFill patternType="solid">
        <fgColor theme="0" tint="-0.14999847407452621"/>
        <bgColor indexed="64"/>
      </patternFill>
    </fill>
    <fill>
      <patternFill patternType="solid">
        <fgColor theme="9"/>
        <bgColor indexed="64"/>
      </patternFill>
    </fill>
    <fill>
      <patternFill patternType="solid">
        <fgColor theme="6" tint="0.39997558519241921"/>
        <bgColor indexed="64"/>
      </patternFill>
    </fill>
    <fill>
      <patternFill patternType="solid">
        <fgColor theme="9" tint="0.59999389629810485"/>
        <bgColor indexed="64"/>
      </patternFill>
    </fill>
    <fill>
      <patternFill patternType="solid">
        <fgColor theme="6" tint="0.79998168889431442"/>
        <bgColor indexed="64"/>
      </patternFill>
    </fill>
    <fill>
      <patternFill patternType="solid">
        <fgColor theme="1" tint="0.499984740745262"/>
        <bgColor indexed="64"/>
      </patternFill>
    </fill>
    <fill>
      <patternFill patternType="solid">
        <fgColor theme="5" tint="0.59999389629810485"/>
        <bgColor indexed="64"/>
      </patternFill>
    </fill>
    <fill>
      <patternFill patternType="solid">
        <fgColor theme="4" tint="0.39997558519241921"/>
        <bgColor indexed="64"/>
      </patternFill>
    </fill>
    <fill>
      <patternFill patternType="solid">
        <fgColor theme="1" tint="0.34998626667073579"/>
        <bgColor indexed="64"/>
      </patternFill>
    </fill>
    <fill>
      <patternFill patternType="solid">
        <fgColor theme="7"/>
        <bgColor indexed="64"/>
      </patternFill>
    </fill>
    <fill>
      <patternFill patternType="solid">
        <fgColor theme="4" tint="0.59999389629810485"/>
        <bgColor indexed="64"/>
      </patternFill>
    </fill>
    <fill>
      <patternFill patternType="solid">
        <fgColor theme="0" tint="-4.9989318521683403E-2"/>
        <bgColor indexed="64"/>
      </patternFill>
    </fill>
    <fill>
      <patternFill patternType="solid">
        <fgColor theme="5" tint="0.39997558519241921"/>
        <bgColor indexed="64"/>
      </patternFill>
    </fill>
    <fill>
      <patternFill patternType="solid">
        <fgColor rgb="FFFFC000"/>
        <bgColor indexed="64"/>
      </patternFill>
    </fill>
    <fill>
      <patternFill patternType="solid">
        <fgColor theme="3" tint="0.59999389629810485"/>
        <bgColor indexed="64"/>
      </patternFill>
    </fill>
    <fill>
      <patternFill patternType="solid">
        <fgColor theme="0" tint="-0.249977111117893"/>
        <bgColor indexed="64"/>
      </patternFill>
    </fill>
    <fill>
      <patternFill patternType="solid">
        <fgColor theme="6" tint="0.59999389629810485"/>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top style="medium">
        <color indexed="64"/>
      </top>
      <bottom/>
      <diagonal/>
    </border>
    <border>
      <left style="thin">
        <color indexed="64"/>
      </left>
      <right style="thin">
        <color indexed="64"/>
      </right>
      <top/>
      <bottom style="medium">
        <color indexed="64"/>
      </bottom>
      <diagonal/>
    </border>
    <border>
      <left/>
      <right/>
      <top style="medium">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right style="thin">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s>
  <cellStyleXfs count="7">
    <xf numFmtId="0" fontId="0" fillId="0" borderId="0"/>
    <xf numFmtId="43" fontId="5" fillId="0" borderId="0" applyFont="0" applyFill="0" applyBorder="0" applyAlignment="0" applyProtection="0"/>
    <xf numFmtId="0" fontId="3" fillId="0" borderId="0"/>
    <xf numFmtId="0" fontId="16" fillId="0" borderId="0"/>
    <xf numFmtId="0" fontId="17" fillId="0" borderId="0"/>
    <xf numFmtId="0" fontId="19" fillId="0" borderId="0" applyNumberFormat="0" applyFill="0" applyBorder="0" applyAlignment="0" applyProtection="0"/>
    <xf numFmtId="165" fontId="16" fillId="0" borderId="0" applyFont="0" applyFill="0" applyBorder="0" applyAlignment="0" applyProtection="0"/>
  </cellStyleXfs>
  <cellXfs count="128">
    <xf numFmtId="0" fontId="0" fillId="0" borderId="0" xfId="0"/>
    <xf numFmtId="0" fontId="6" fillId="0" borderId="0" xfId="0" applyFont="1"/>
    <xf numFmtId="0" fontId="6" fillId="0" borderId="0" xfId="0" applyFont="1" applyAlignment="1">
      <alignment horizontal="center"/>
    </xf>
    <xf numFmtId="0" fontId="3" fillId="0" borderId="0" xfId="0" applyFont="1"/>
    <xf numFmtId="0" fontId="7" fillId="0" borderId="0" xfId="0" applyFont="1"/>
    <xf numFmtId="0" fontId="3" fillId="0" borderId="6" xfId="0" applyFont="1" applyBorder="1" applyAlignment="1">
      <alignment horizontal="center" vertical="center"/>
    </xf>
    <xf numFmtId="0" fontId="3" fillId="0" borderId="1" xfId="0" applyFont="1" applyBorder="1" applyAlignment="1">
      <alignment horizontal="center" vertical="center"/>
    </xf>
    <xf numFmtId="0" fontId="9" fillId="0" borderId="1" xfId="0" applyFont="1" applyBorder="1" applyAlignment="1">
      <alignment horizontal="center" vertical="center"/>
    </xf>
    <xf numFmtId="0" fontId="3" fillId="0" borderId="10" xfId="0" applyFont="1" applyBorder="1" applyAlignment="1">
      <alignment horizontal="center" vertical="center"/>
    </xf>
    <xf numFmtId="0" fontId="3" fillId="0" borderId="0" xfId="0" applyFont="1" applyAlignment="1">
      <alignment horizontal="center"/>
    </xf>
    <xf numFmtId="0" fontId="10" fillId="0" borderId="0" xfId="0" applyFont="1"/>
    <xf numFmtId="0" fontId="3" fillId="0" borderId="14" xfId="0" applyFont="1" applyBorder="1" applyAlignment="1">
      <alignment horizontal="center" vertical="center"/>
    </xf>
    <xf numFmtId="0" fontId="3" fillId="0" borderId="16" xfId="0" applyFont="1" applyBorder="1" applyAlignment="1">
      <alignment horizontal="center" vertical="center"/>
    </xf>
    <xf numFmtId="164" fontId="7" fillId="6" borderId="1" xfId="1" applyNumberFormat="1" applyFont="1" applyFill="1" applyBorder="1" applyAlignment="1">
      <alignment horizontal="center" vertical="center"/>
    </xf>
    <xf numFmtId="164" fontId="7" fillId="7" borderId="1" xfId="1" applyNumberFormat="1" applyFont="1" applyFill="1" applyBorder="1" applyAlignment="1">
      <alignment horizontal="center" vertical="center"/>
    </xf>
    <xf numFmtId="0" fontId="6" fillId="0" borderId="0" xfId="0" quotePrefix="1" applyFont="1" applyAlignment="1">
      <alignment horizontal="left" vertical="top"/>
    </xf>
    <xf numFmtId="0" fontId="7" fillId="0" borderId="0" xfId="0" applyFont="1" applyAlignment="1">
      <alignment vertical="top"/>
    </xf>
    <xf numFmtId="0" fontId="6" fillId="0" borderId="0" xfId="0" applyFont="1" applyAlignment="1">
      <alignment vertical="top"/>
    </xf>
    <xf numFmtId="0" fontId="6" fillId="0" borderId="0" xfId="0" quotePrefix="1" applyFont="1" applyAlignment="1">
      <alignment horizontal="left" vertical="top" wrapText="1"/>
    </xf>
    <xf numFmtId="0" fontId="6" fillId="0" borderId="0" xfId="0" quotePrefix="1" applyFont="1" applyAlignment="1">
      <alignment horizontal="center" vertical="top" wrapText="1"/>
    </xf>
    <xf numFmtId="164" fontId="7" fillId="9" borderId="1" xfId="1" applyNumberFormat="1" applyFont="1" applyFill="1" applyBorder="1" applyAlignment="1">
      <alignment horizontal="center" vertical="center"/>
    </xf>
    <xf numFmtId="164" fontId="7" fillId="13" borderId="1" xfId="1" applyNumberFormat="1" applyFont="1" applyFill="1" applyBorder="1" applyAlignment="1">
      <alignment horizontal="center" vertical="center"/>
    </xf>
    <xf numFmtId="0" fontId="7" fillId="0" borderId="10" xfId="0" applyFont="1" applyBorder="1" applyAlignment="1">
      <alignment horizontal="center" vertical="center"/>
    </xf>
    <xf numFmtId="0" fontId="2" fillId="0" borderId="0" xfId="0" applyFont="1"/>
    <xf numFmtId="164" fontId="7" fillId="7" borderId="10" xfId="1" applyNumberFormat="1" applyFont="1" applyFill="1" applyBorder="1" applyAlignment="1">
      <alignment horizontal="center" vertical="center"/>
    </xf>
    <xf numFmtId="0" fontId="8" fillId="3" borderId="4" xfId="2" applyFont="1" applyFill="1" applyBorder="1" applyAlignment="1" applyProtection="1">
      <alignment horizontal="center" vertical="center" wrapText="1"/>
      <protection locked="0"/>
    </xf>
    <xf numFmtId="0" fontId="4" fillId="12" borderId="4" xfId="0" applyFont="1" applyFill="1" applyBorder="1" applyAlignment="1">
      <alignment horizontal="center" vertical="center"/>
    </xf>
    <xf numFmtId="164" fontId="7" fillId="6" borderId="6" xfId="1" applyNumberFormat="1" applyFont="1" applyFill="1" applyBorder="1" applyAlignment="1">
      <alignment horizontal="center" vertical="center"/>
    </xf>
    <xf numFmtId="0" fontId="9" fillId="0" borderId="6" xfId="0" applyFont="1" applyBorder="1" applyAlignment="1">
      <alignment horizontal="center" vertical="center"/>
    </xf>
    <xf numFmtId="164" fontId="7" fillId="7" borderId="6" xfId="1" applyNumberFormat="1" applyFont="1" applyFill="1" applyBorder="1" applyAlignment="1">
      <alignment horizontal="center" vertical="center"/>
    </xf>
    <xf numFmtId="0" fontId="3" fillId="0" borderId="21" xfId="0" applyFont="1" applyBorder="1" applyAlignment="1">
      <alignment horizontal="center" vertical="center"/>
    </xf>
    <xf numFmtId="164" fontId="7" fillId="6" borderId="10" xfId="1" applyNumberFormat="1" applyFont="1" applyFill="1" applyBorder="1" applyAlignment="1">
      <alignment horizontal="center" vertical="center"/>
    </xf>
    <xf numFmtId="0" fontId="9" fillId="0" borderId="10" xfId="0" applyFont="1" applyBorder="1" applyAlignment="1">
      <alignment horizontal="center" vertical="center"/>
    </xf>
    <xf numFmtId="164" fontId="7" fillId="9" borderId="10" xfId="1" applyNumberFormat="1" applyFont="1" applyFill="1" applyBorder="1" applyAlignment="1">
      <alignment horizontal="center" vertical="center"/>
    </xf>
    <xf numFmtId="164" fontId="7" fillId="13" borderId="10" xfId="1" applyNumberFormat="1" applyFont="1" applyFill="1" applyBorder="1" applyAlignment="1">
      <alignment horizontal="center" vertical="center"/>
    </xf>
    <xf numFmtId="0" fontId="3" fillId="0" borderId="23" xfId="0" applyFont="1" applyBorder="1" applyAlignment="1">
      <alignment horizontal="center" vertical="center"/>
    </xf>
    <xf numFmtId="0" fontId="10" fillId="4" borderId="4" xfId="0" applyFont="1" applyFill="1" applyBorder="1" applyAlignment="1">
      <alignment horizontal="center" vertical="center"/>
    </xf>
    <xf numFmtId="0" fontId="10" fillId="5" borderId="4" xfId="0" applyFont="1" applyFill="1" applyBorder="1" applyAlignment="1">
      <alignment horizontal="center" vertical="center"/>
    </xf>
    <xf numFmtId="0" fontId="10" fillId="9" borderId="4" xfId="0" applyFont="1" applyFill="1" applyBorder="1" applyAlignment="1">
      <alignment horizontal="center" vertical="center"/>
    </xf>
    <xf numFmtId="0" fontId="10" fillId="10" borderId="4" xfId="0" applyFont="1" applyFill="1" applyBorder="1" applyAlignment="1">
      <alignment horizontal="center" vertical="center"/>
    </xf>
    <xf numFmtId="0" fontId="10" fillId="12" borderId="4" xfId="0" applyFont="1" applyFill="1" applyBorder="1" applyAlignment="1">
      <alignment horizontal="center" vertical="center"/>
    </xf>
    <xf numFmtId="0" fontId="3" fillId="8" borderId="0" xfId="0" applyFont="1" applyFill="1"/>
    <xf numFmtId="0" fontId="7" fillId="8" borderId="0" xfId="0" applyFont="1" applyFill="1"/>
    <xf numFmtId="0" fontId="6" fillId="8" borderId="0" xfId="0" applyFont="1" applyFill="1"/>
    <xf numFmtId="0" fontId="3" fillId="8" borderId="22" xfId="0" applyFont="1" applyFill="1" applyBorder="1"/>
    <xf numFmtId="0" fontId="7" fillId="8" borderId="22" xfId="0" applyFont="1" applyFill="1" applyBorder="1"/>
    <xf numFmtId="0" fontId="6" fillId="8" borderId="22" xfId="0" applyFont="1" applyFill="1" applyBorder="1"/>
    <xf numFmtId="0" fontId="10" fillId="15" borderId="4" xfId="0" applyFont="1" applyFill="1" applyBorder="1" applyAlignment="1">
      <alignment horizontal="center" vertical="center"/>
    </xf>
    <xf numFmtId="0" fontId="3" fillId="8" borderId="15" xfId="0" applyFont="1" applyFill="1" applyBorder="1"/>
    <xf numFmtId="0" fontId="7" fillId="8" borderId="15" xfId="0" applyFont="1" applyFill="1" applyBorder="1"/>
    <xf numFmtId="0" fontId="6" fillId="8" borderId="15" xfId="0" applyFont="1" applyFill="1" applyBorder="1"/>
    <xf numFmtId="14" fontId="13" fillId="0" borderId="0" xfId="0" applyNumberFormat="1" applyFont="1" applyAlignment="1">
      <alignment horizontal="left"/>
    </xf>
    <xf numFmtId="0" fontId="12" fillId="0" borderId="18" xfId="0" applyFont="1" applyBorder="1" applyAlignment="1">
      <alignment horizontal="right" vertical="center"/>
    </xf>
    <xf numFmtId="0" fontId="15" fillId="2" borderId="19" xfId="0" applyFont="1" applyFill="1" applyBorder="1" applyAlignment="1" applyProtection="1">
      <alignment horizontal="center" vertical="center"/>
      <protection locked="0"/>
    </xf>
    <xf numFmtId="0" fontId="11" fillId="11" borderId="11" xfId="0" applyFont="1" applyFill="1" applyBorder="1" applyAlignment="1">
      <alignment horizontal="center" vertical="center"/>
    </xf>
    <xf numFmtId="0" fontId="1" fillId="0" borderId="0" xfId="3" applyFont="1"/>
    <xf numFmtId="0" fontId="18" fillId="0" borderId="0" xfId="4" applyFont="1"/>
    <xf numFmtId="0" fontId="20" fillId="0" borderId="0" xfId="5" applyFont="1"/>
    <xf numFmtId="2" fontId="18" fillId="0" borderId="0" xfId="4" applyNumberFormat="1" applyFont="1"/>
    <xf numFmtId="0" fontId="21" fillId="0" borderId="0" xfId="4" applyFont="1"/>
    <xf numFmtId="0" fontId="1" fillId="16" borderId="0" xfId="3" applyFont="1" applyFill="1"/>
    <xf numFmtId="2" fontId="8" fillId="16" borderId="37" xfId="4" applyNumberFormat="1" applyFont="1" applyFill="1" applyBorder="1" applyAlignment="1">
      <alignment horizontal="center" vertical="center"/>
    </xf>
    <xf numFmtId="0" fontId="4" fillId="0" borderId="0" xfId="3" applyFont="1"/>
    <xf numFmtId="0" fontId="8" fillId="0" borderId="0" xfId="4" applyFont="1" applyAlignment="1">
      <alignment horizontal="center" vertical="center"/>
    </xf>
    <xf numFmtId="0" fontId="1" fillId="17" borderId="0" xfId="3" applyFont="1" applyFill="1"/>
    <xf numFmtId="2" fontId="8" fillId="17" borderId="0" xfId="4" applyNumberFormat="1" applyFont="1" applyFill="1" applyAlignment="1">
      <alignment horizontal="center" vertical="center"/>
    </xf>
    <xf numFmtId="0" fontId="4" fillId="0" borderId="0" xfId="3" applyFont="1" applyAlignment="1">
      <alignment horizontal="center" vertical="center"/>
    </xf>
    <xf numFmtId="0" fontId="8" fillId="18" borderId="0" xfId="4" applyFont="1" applyFill="1" applyAlignment="1" applyProtection="1">
      <alignment horizontal="center" vertical="center"/>
      <protection locked="0"/>
    </xf>
    <xf numFmtId="0" fontId="22" fillId="0" borderId="0" xfId="3" applyFont="1"/>
    <xf numFmtId="0" fontId="1" fillId="18" borderId="0" xfId="3" applyFont="1" applyFill="1"/>
    <xf numFmtId="0" fontId="4" fillId="18" borderId="0" xfId="3" applyFont="1" applyFill="1" applyAlignment="1" applyProtection="1">
      <alignment horizontal="center" vertical="center"/>
      <protection locked="0"/>
    </xf>
    <xf numFmtId="0" fontId="23" fillId="0" borderId="0" xfId="3" applyFont="1"/>
    <xf numFmtId="0" fontId="1" fillId="0" borderId="1" xfId="3" applyFont="1" applyBorder="1" applyAlignment="1">
      <alignment vertical="center"/>
    </xf>
    <xf numFmtId="0" fontId="1" fillId="19" borderId="1" xfId="3" applyFont="1" applyFill="1" applyBorder="1" applyAlignment="1">
      <alignment vertical="center"/>
    </xf>
    <xf numFmtId="2" fontId="1" fillId="0" borderId="0" xfId="3" applyNumberFormat="1" applyFont="1"/>
    <xf numFmtId="0" fontId="24" fillId="0" borderId="0" xfId="3" applyFont="1" applyAlignment="1">
      <alignment horizontal="center" vertical="center"/>
    </xf>
    <xf numFmtId="0" fontId="25" fillId="0" borderId="0" xfId="3" applyFont="1"/>
    <xf numFmtId="0" fontId="26" fillId="0" borderId="0" xfId="5" applyFont="1"/>
    <xf numFmtId="0" fontId="28" fillId="0" borderId="0" xfId="3" applyFont="1" applyAlignment="1">
      <alignment vertical="center"/>
    </xf>
    <xf numFmtId="0" fontId="25" fillId="0" borderId="0" xfId="3" applyFont="1" applyAlignment="1">
      <alignment vertical="center"/>
    </xf>
    <xf numFmtId="2" fontId="8" fillId="18" borderId="0" xfId="4" applyNumberFormat="1" applyFont="1" applyFill="1" applyAlignment="1" applyProtection="1">
      <alignment horizontal="center" vertical="center"/>
      <protection locked="0"/>
    </xf>
    <xf numFmtId="2" fontId="8" fillId="18" borderId="0" xfId="6" applyNumberFormat="1" applyFont="1" applyFill="1" applyAlignment="1" applyProtection="1">
      <alignment horizontal="center" vertical="center"/>
      <protection locked="0"/>
    </xf>
    <xf numFmtId="0" fontId="10" fillId="0" borderId="31" xfId="0" applyFont="1" applyBorder="1" applyAlignment="1">
      <alignment horizontal="center" vertical="center"/>
    </xf>
    <xf numFmtId="0" fontId="10" fillId="0" borderId="33" xfId="0" applyFont="1" applyBorder="1" applyAlignment="1">
      <alignment horizontal="center" vertical="center"/>
    </xf>
    <xf numFmtId="0" fontId="3" fillId="8" borderId="7" xfId="0" applyFont="1" applyFill="1" applyBorder="1" applyAlignment="1">
      <alignment horizontal="center" vertical="center"/>
    </xf>
    <xf numFmtId="0" fontId="3" fillId="8" borderId="17" xfId="0" applyFont="1" applyFill="1" applyBorder="1" applyAlignment="1">
      <alignment horizontal="center" vertical="center"/>
    </xf>
    <xf numFmtId="0" fontId="3" fillId="8" borderId="20" xfId="0" applyFont="1" applyFill="1" applyBorder="1" applyAlignment="1">
      <alignment horizontal="center" vertical="center"/>
    </xf>
    <xf numFmtId="0" fontId="3" fillId="8" borderId="6" xfId="0" applyFont="1" applyFill="1" applyBorder="1" applyAlignment="1">
      <alignment horizontal="center" vertical="center"/>
    </xf>
    <xf numFmtId="0" fontId="7" fillId="14" borderId="5" xfId="0" applyFont="1" applyFill="1" applyBorder="1" applyAlignment="1">
      <alignment horizontal="center" vertical="center"/>
    </xf>
    <xf numFmtId="0" fontId="7" fillId="14" borderId="8" xfId="0" applyFont="1" applyFill="1" applyBorder="1" applyAlignment="1">
      <alignment horizontal="center" vertical="center"/>
    </xf>
    <xf numFmtId="0" fontId="7" fillId="14" borderId="32" xfId="0" applyFont="1" applyFill="1" applyBorder="1" applyAlignment="1">
      <alignment horizontal="center" vertical="center"/>
    </xf>
    <xf numFmtId="0" fontId="10" fillId="14" borderId="34" xfId="0" applyFont="1" applyFill="1" applyBorder="1" applyAlignment="1">
      <alignment horizontal="center" vertical="center"/>
    </xf>
    <xf numFmtId="0" fontId="10" fillId="14" borderId="21" xfId="0" applyFont="1" applyFill="1" applyBorder="1" applyAlignment="1">
      <alignment horizontal="center" vertical="center"/>
    </xf>
    <xf numFmtId="0" fontId="7" fillId="0" borderId="6" xfId="0" applyFont="1" applyBorder="1" applyAlignment="1">
      <alignment horizontal="center" vertical="center"/>
    </xf>
    <xf numFmtId="0" fontId="7" fillId="0" borderId="1" xfId="0" applyFont="1" applyBorder="1" applyAlignment="1">
      <alignment horizontal="center" vertical="center"/>
    </xf>
    <xf numFmtId="0" fontId="10" fillId="0" borderId="21" xfId="0" applyFont="1" applyBorder="1" applyAlignment="1">
      <alignment horizontal="center" vertical="center"/>
    </xf>
    <xf numFmtId="0" fontId="10" fillId="0" borderId="35" xfId="0" applyFont="1" applyBorder="1" applyAlignment="1">
      <alignment horizontal="center" vertical="center"/>
    </xf>
    <xf numFmtId="0" fontId="7" fillId="0" borderId="5" xfId="0" applyFont="1" applyBorder="1" applyAlignment="1">
      <alignment horizontal="center" vertical="center"/>
    </xf>
    <xf numFmtId="0" fontId="7" fillId="0" borderId="8" xfId="0" applyFont="1" applyBorder="1" applyAlignment="1">
      <alignment horizontal="center" vertical="center"/>
    </xf>
    <xf numFmtId="0" fontId="7" fillId="0" borderId="32" xfId="0" applyFont="1" applyBorder="1" applyAlignment="1">
      <alignment horizontal="center" vertical="center"/>
    </xf>
    <xf numFmtId="0" fontId="7" fillId="14" borderId="13" xfId="0" applyFont="1" applyFill="1" applyBorder="1" applyAlignment="1">
      <alignment horizontal="center" vertical="center"/>
    </xf>
    <xf numFmtId="0" fontId="7" fillId="14" borderId="9" xfId="0" applyFont="1" applyFill="1" applyBorder="1" applyAlignment="1">
      <alignment horizontal="center" vertical="center"/>
    </xf>
    <xf numFmtId="0" fontId="10" fillId="14" borderId="36" xfId="0" applyFont="1" applyFill="1" applyBorder="1" applyAlignment="1">
      <alignment horizontal="center" vertical="center"/>
    </xf>
    <xf numFmtId="0" fontId="10" fillId="0" borderId="23" xfId="0" applyFont="1" applyBorder="1" applyAlignment="1">
      <alignment horizontal="center" vertical="center"/>
    </xf>
    <xf numFmtId="0" fontId="7" fillId="14" borderId="27" xfId="0" applyFont="1" applyFill="1" applyBorder="1" applyAlignment="1">
      <alignment horizontal="center" vertical="center"/>
    </xf>
    <xf numFmtId="0" fontId="7" fillId="14" borderId="28" xfId="0" applyFont="1" applyFill="1" applyBorder="1" applyAlignment="1">
      <alignment horizontal="center" vertical="center"/>
    </xf>
    <xf numFmtId="0" fontId="7" fillId="14" borderId="29" xfId="0" applyFont="1" applyFill="1" applyBorder="1" applyAlignment="1">
      <alignment horizontal="center" vertical="center"/>
    </xf>
    <xf numFmtId="0" fontId="7" fillId="0" borderId="9" xfId="0" applyFont="1" applyBorder="1" applyAlignment="1">
      <alignment horizontal="center" vertical="center"/>
    </xf>
    <xf numFmtId="0" fontId="7" fillId="0" borderId="24" xfId="0" applyFont="1" applyBorder="1" applyAlignment="1">
      <alignment horizontal="center" vertical="center"/>
    </xf>
    <xf numFmtId="0" fontId="7" fillId="0" borderId="25" xfId="0" applyFont="1" applyBorder="1" applyAlignment="1">
      <alignment horizontal="center" vertical="center"/>
    </xf>
    <xf numFmtId="0" fontId="7" fillId="0" borderId="26" xfId="0" applyFont="1" applyBorder="1" applyAlignment="1">
      <alignment horizontal="center" vertical="center"/>
    </xf>
    <xf numFmtId="0" fontId="7" fillId="3" borderId="30" xfId="0" applyFont="1" applyFill="1" applyBorder="1" applyAlignment="1">
      <alignment horizontal="center" vertical="center"/>
    </xf>
    <xf numFmtId="0" fontId="7" fillId="3" borderId="28" xfId="0" applyFont="1" applyFill="1" applyBorder="1" applyAlignment="1">
      <alignment horizontal="center" vertical="center"/>
    </xf>
    <xf numFmtId="0" fontId="7" fillId="3" borderId="29" xfId="0" applyFont="1" applyFill="1" applyBorder="1" applyAlignment="1">
      <alignment horizontal="center" vertical="center"/>
    </xf>
    <xf numFmtId="0" fontId="14" fillId="0" borderId="2" xfId="0" applyFont="1" applyBorder="1" applyAlignment="1">
      <alignment horizontal="center" vertical="center" wrapText="1"/>
    </xf>
    <xf numFmtId="0" fontId="14" fillId="0" borderId="3" xfId="0" applyFont="1" applyBorder="1" applyAlignment="1">
      <alignment horizontal="center" vertical="center"/>
    </xf>
    <xf numFmtId="0" fontId="14" fillId="0" borderId="12" xfId="0" applyFont="1" applyBorder="1" applyAlignment="1">
      <alignment horizontal="center" vertical="center"/>
    </xf>
    <xf numFmtId="0" fontId="10" fillId="14" borderId="2" xfId="0" applyFont="1" applyFill="1" applyBorder="1" applyAlignment="1">
      <alignment horizontal="center" vertical="center"/>
    </xf>
    <xf numFmtId="0" fontId="10" fillId="14" borderId="3" xfId="0" applyFont="1" applyFill="1" applyBorder="1" applyAlignment="1">
      <alignment horizontal="center" vertical="center"/>
    </xf>
    <xf numFmtId="0" fontId="10" fillId="14" borderId="12" xfId="0" applyFont="1" applyFill="1" applyBorder="1" applyAlignment="1">
      <alignment horizontal="center" vertical="center"/>
    </xf>
    <xf numFmtId="0" fontId="4" fillId="14" borderId="2" xfId="3" applyFont="1" applyFill="1" applyBorder="1" applyAlignment="1">
      <alignment horizontal="center"/>
    </xf>
    <xf numFmtId="0" fontId="4" fillId="14" borderId="3" xfId="3" applyFont="1" applyFill="1" applyBorder="1" applyAlignment="1">
      <alignment horizontal="center"/>
    </xf>
    <xf numFmtId="0" fontId="1" fillId="0" borderId="2" xfId="3" applyFont="1" applyBorder="1" applyAlignment="1">
      <alignment horizontal="center" vertical="center"/>
    </xf>
    <xf numFmtId="0" fontId="1" fillId="0" borderId="3" xfId="3" applyFont="1" applyBorder="1" applyAlignment="1">
      <alignment horizontal="center" vertical="center"/>
    </xf>
    <xf numFmtId="0" fontId="24" fillId="14" borderId="0" xfId="3" applyFont="1" applyFill="1" applyAlignment="1">
      <alignment horizontal="center" vertical="center"/>
    </xf>
    <xf numFmtId="0" fontId="4" fillId="14" borderId="2" xfId="3" applyFont="1" applyFill="1" applyBorder="1" applyAlignment="1">
      <alignment horizontal="center" vertical="center"/>
    </xf>
    <xf numFmtId="0" fontId="4" fillId="14" borderId="12" xfId="3" applyFont="1" applyFill="1" applyBorder="1" applyAlignment="1">
      <alignment horizontal="center" vertical="center"/>
    </xf>
    <xf numFmtId="0" fontId="4" fillId="14" borderId="3" xfId="3" applyFont="1" applyFill="1" applyBorder="1" applyAlignment="1">
      <alignment horizontal="center" vertical="center"/>
    </xf>
  </cellXfs>
  <cellStyles count="7">
    <cellStyle name="Lien hypertexte" xfId="5" builtinId="8"/>
    <cellStyle name="Milliers" xfId="1" builtinId="3"/>
    <cellStyle name="Milliers 2" xfId="6" xr:uid="{4C868772-09E5-48FD-9CDE-4C51424863D8}"/>
    <cellStyle name="Normal" xfId="0" builtinId="0"/>
    <cellStyle name="Normal 2" xfId="3" xr:uid="{DB55C989-A939-41B8-89DA-D99C697E2D38}"/>
    <cellStyle name="Normal 2 2" xfId="4" xr:uid="{39CF582A-0A1A-46B2-A687-672E2DBB9D76}"/>
    <cellStyle name="Normal 2 3 2" xfId="2" xr:uid="{00000000-0005-0000-0000-000002000000}"/>
  </cellStyles>
  <dxfs count="1">
    <dxf>
      <fill>
        <patternFill>
          <bgColor theme="2" tint="-0.24994659260841701"/>
        </patternFill>
      </fill>
    </dxf>
  </dxfs>
  <tableStyles count="0" defaultTableStyle="TableStyleMedium2" defaultPivotStyle="PivotStyleLight16"/>
  <colors>
    <mruColors>
      <color rgb="FFE4AED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 Id="rId4" Type="http://schemas.openxmlformats.org/officeDocument/2006/relationships/image" Target="../media/image6.png"/></Relationships>
</file>

<file path=xl/drawings/_rels/drawing3.xml.rels><?xml version="1.0" encoding="UTF-8" standalone="yes"?>
<Relationships xmlns="http://schemas.openxmlformats.org/package/2006/relationships"><Relationship Id="rId3" Type="http://schemas.openxmlformats.org/officeDocument/2006/relationships/image" Target="../media/image9.png"/><Relationship Id="rId2" Type="http://schemas.openxmlformats.org/officeDocument/2006/relationships/image" Target="../media/image8.png"/><Relationship Id="rId1" Type="http://schemas.openxmlformats.org/officeDocument/2006/relationships/image" Target="../media/image7.png"/><Relationship Id="rId4"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xdr:from>
      <xdr:col>6</xdr:col>
      <xdr:colOff>257175</xdr:colOff>
      <xdr:row>4</xdr:row>
      <xdr:rowOff>19050</xdr:rowOff>
    </xdr:from>
    <xdr:to>
      <xdr:col>6</xdr:col>
      <xdr:colOff>523875</xdr:colOff>
      <xdr:row>4</xdr:row>
      <xdr:rowOff>419100</xdr:rowOff>
    </xdr:to>
    <xdr:sp macro="" textlink="">
      <xdr:nvSpPr>
        <xdr:cNvPr id="3" name="Flèche vers le bas 2">
          <a:extLst>
            <a:ext uri="{FF2B5EF4-FFF2-40B4-BE49-F238E27FC236}">
              <a16:creationId xmlns:a16="http://schemas.microsoft.com/office/drawing/2014/main" id="{00000000-0008-0000-0000-000003000000}"/>
            </a:ext>
          </a:extLst>
        </xdr:cNvPr>
        <xdr:cNvSpPr/>
      </xdr:nvSpPr>
      <xdr:spPr>
        <a:xfrm>
          <a:off x="6057900" y="1676400"/>
          <a:ext cx="266700" cy="400050"/>
        </a:xfrm>
        <a:prstGeom prst="downArrow">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endParaRPr lang="fr-FR" sz="1100"/>
        </a:p>
      </xdr:txBody>
    </xdr:sp>
    <xdr:clientData/>
  </xdr:twoCellAnchor>
  <xdr:twoCellAnchor>
    <xdr:from>
      <xdr:col>10</xdr:col>
      <xdr:colOff>247650</xdr:colOff>
      <xdr:row>4</xdr:row>
      <xdr:rowOff>19050</xdr:rowOff>
    </xdr:from>
    <xdr:to>
      <xdr:col>10</xdr:col>
      <xdr:colOff>514350</xdr:colOff>
      <xdr:row>4</xdr:row>
      <xdr:rowOff>419100</xdr:rowOff>
    </xdr:to>
    <xdr:sp macro="" textlink="">
      <xdr:nvSpPr>
        <xdr:cNvPr id="4" name="Flèche vers le bas 3">
          <a:extLst>
            <a:ext uri="{FF2B5EF4-FFF2-40B4-BE49-F238E27FC236}">
              <a16:creationId xmlns:a16="http://schemas.microsoft.com/office/drawing/2014/main" id="{00000000-0008-0000-0000-000004000000}"/>
            </a:ext>
          </a:extLst>
        </xdr:cNvPr>
        <xdr:cNvSpPr/>
      </xdr:nvSpPr>
      <xdr:spPr>
        <a:xfrm>
          <a:off x="8353425" y="1676400"/>
          <a:ext cx="266700" cy="400050"/>
        </a:xfrm>
        <a:prstGeom prst="downArrow">
          <a:avLst/>
        </a:prstGeom>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l"/>
          <a:endParaRPr lang="fr-FR" sz="1100"/>
        </a:p>
      </xdr:txBody>
    </xdr:sp>
    <xdr:clientData/>
  </xdr:twoCellAnchor>
  <xdr:twoCellAnchor>
    <xdr:from>
      <xdr:col>14</xdr:col>
      <xdr:colOff>257175</xdr:colOff>
      <xdr:row>4</xdr:row>
      <xdr:rowOff>19050</xdr:rowOff>
    </xdr:from>
    <xdr:to>
      <xdr:col>14</xdr:col>
      <xdr:colOff>523875</xdr:colOff>
      <xdr:row>4</xdr:row>
      <xdr:rowOff>419100</xdr:rowOff>
    </xdr:to>
    <xdr:sp macro="" textlink="">
      <xdr:nvSpPr>
        <xdr:cNvPr id="5" name="Flèche vers le bas 4">
          <a:extLst>
            <a:ext uri="{FF2B5EF4-FFF2-40B4-BE49-F238E27FC236}">
              <a16:creationId xmlns:a16="http://schemas.microsoft.com/office/drawing/2014/main" id="{00000000-0008-0000-0000-000005000000}"/>
            </a:ext>
          </a:extLst>
        </xdr:cNvPr>
        <xdr:cNvSpPr/>
      </xdr:nvSpPr>
      <xdr:spPr>
        <a:xfrm>
          <a:off x="10668000" y="1676400"/>
          <a:ext cx="266700" cy="400050"/>
        </a:xfrm>
        <a:prstGeom prst="downArrow">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fr-FR" sz="1100"/>
        </a:p>
      </xdr:txBody>
    </xdr:sp>
    <xdr:clientData/>
  </xdr:twoCellAnchor>
  <xdr:twoCellAnchor>
    <xdr:from>
      <xdr:col>18</xdr:col>
      <xdr:colOff>257175</xdr:colOff>
      <xdr:row>4</xdr:row>
      <xdr:rowOff>19050</xdr:rowOff>
    </xdr:from>
    <xdr:to>
      <xdr:col>18</xdr:col>
      <xdr:colOff>523875</xdr:colOff>
      <xdr:row>4</xdr:row>
      <xdr:rowOff>419100</xdr:rowOff>
    </xdr:to>
    <xdr:sp macro="" textlink="">
      <xdr:nvSpPr>
        <xdr:cNvPr id="6" name="Flèche vers le bas 5">
          <a:extLst>
            <a:ext uri="{FF2B5EF4-FFF2-40B4-BE49-F238E27FC236}">
              <a16:creationId xmlns:a16="http://schemas.microsoft.com/office/drawing/2014/main" id="{00000000-0008-0000-0000-000006000000}"/>
            </a:ext>
          </a:extLst>
        </xdr:cNvPr>
        <xdr:cNvSpPr/>
      </xdr:nvSpPr>
      <xdr:spPr>
        <a:xfrm>
          <a:off x="12973050" y="1676400"/>
          <a:ext cx="266700" cy="40005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22</xdr:col>
      <xdr:colOff>238125</xdr:colOff>
      <xdr:row>4</xdr:row>
      <xdr:rowOff>19050</xdr:rowOff>
    </xdr:from>
    <xdr:to>
      <xdr:col>22</xdr:col>
      <xdr:colOff>504825</xdr:colOff>
      <xdr:row>4</xdr:row>
      <xdr:rowOff>419100</xdr:rowOff>
    </xdr:to>
    <xdr:sp macro="" textlink="">
      <xdr:nvSpPr>
        <xdr:cNvPr id="7" name="Flèche vers le bas 6">
          <a:extLst>
            <a:ext uri="{FF2B5EF4-FFF2-40B4-BE49-F238E27FC236}">
              <a16:creationId xmlns:a16="http://schemas.microsoft.com/office/drawing/2014/main" id="{00000000-0008-0000-0000-000007000000}"/>
            </a:ext>
          </a:extLst>
        </xdr:cNvPr>
        <xdr:cNvSpPr/>
      </xdr:nvSpPr>
      <xdr:spPr>
        <a:xfrm>
          <a:off x="15259050" y="1676400"/>
          <a:ext cx="266700" cy="400050"/>
        </a:xfrm>
        <a:prstGeom prst="downArrow">
          <a:avLst/>
        </a:prstGeom>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endParaRPr lang="fr-FR" sz="1100"/>
        </a:p>
      </xdr:txBody>
    </xdr:sp>
    <xdr:clientData/>
  </xdr:twoCellAnchor>
  <xdr:twoCellAnchor>
    <xdr:from>
      <xdr:col>10</xdr:col>
      <xdr:colOff>649941</xdr:colOff>
      <xdr:row>3</xdr:row>
      <xdr:rowOff>22411</xdr:rowOff>
    </xdr:from>
    <xdr:to>
      <xdr:col>21</xdr:col>
      <xdr:colOff>1352550</xdr:colOff>
      <xdr:row>4</xdr:row>
      <xdr:rowOff>56029</xdr:rowOff>
    </xdr:to>
    <xdr:sp macro="" textlink="">
      <xdr:nvSpPr>
        <xdr:cNvPr id="13" name="ZoneTexte 12">
          <a:extLst>
            <a:ext uri="{FF2B5EF4-FFF2-40B4-BE49-F238E27FC236}">
              <a16:creationId xmlns:a16="http://schemas.microsoft.com/office/drawing/2014/main" id="{00000000-0008-0000-0000-00000D000000}"/>
            </a:ext>
          </a:extLst>
        </xdr:cNvPr>
        <xdr:cNvSpPr txBox="1"/>
      </xdr:nvSpPr>
      <xdr:spPr>
        <a:xfrm>
          <a:off x="8755716" y="717736"/>
          <a:ext cx="6046134" cy="9861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200" b="1" i="1">
              <a:latin typeface="Segoe UI" panose="020B0502040204020203" pitchFamily="34" charset="0"/>
              <a:cs typeface="Segoe UI" panose="020B0502040204020203" pitchFamily="34" charset="0"/>
            </a:rPr>
            <a:t>Résultats du Uc Coffre</a:t>
          </a:r>
          <a:r>
            <a:rPr lang="fr-FR" sz="1100" b="1" i="1">
              <a:latin typeface="Segoe UI" panose="020B0502040204020203" pitchFamily="34" charset="0"/>
              <a:cs typeface="Segoe UI" panose="020B0502040204020203" pitchFamily="34" charset="0"/>
            </a:rPr>
            <a:t> </a:t>
          </a:r>
          <a:r>
            <a:rPr lang="fr-FR" sz="1100" i="1">
              <a:latin typeface="Segoe UI" panose="020B0502040204020203" pitchFamily="34" charset="0"/>
              <a:cs typeface="Segoe UI" panose="020B0502040204020203" pitchFamily="34" charset="0"/>
            </a:rPr>
            <a:t>en fonction de :</a:t>
          </a:r>
        </a:p>
        <a:p>
          <a:endParaRPr lang="fr-FR" sz="400" i="1">
            <a:latin typeface="Segoe UI" panose="020B0502040204020203" pitchFamily="34" charset="0"/>
            <a:cs typeface="Segoe UI" panose="020B0502040204020203" pitchFamily="34" charset="0"/>
          </a:endParaRPr>
        </a:p>
        <a:p>
          <a:r>
            <a:rPr lang="fr-FR" sz="1100" i="1">
              <a:latin typeface="Segoe UI" panose="020B0502040204020203" pitchFamily="34" charset="0"/>
              <a:cs typeface="Segoe UI" panose="020B0502040204020203" pitchFamily="34" charset="0"/>
            </a:rPr>
            <a:t>- la Longueur Hors-Tout des Coffres - Lc</a:t>
          </a:r>
        </a:p>
        <a:p>
          <a:r>
            <a:rPr lang="fr-FR" sz="1100" i="1" baseline="0">
              <a:latin typeface="Segoe UI" panose="020B0502040204020203" pitchFamily="34" charset="0"/>
              <a:cs typeface="Segoe UI" panose="020B0502040204020203" pitchFamily="34" charset="0"/>
            </a:rPr>
            <a:t>- </a:t>
          </a:r>
          <a:r>
            <a:rPr lang="fr-FR" sz="1100" i="1">
              <a:latin typeface="Segoe UI" panose="020B0502040204020203" pitchFamily="34" charset="0"/>
              <a:cs typeface="Segoe UI" panose="020B0502040204020203" pitchFamily="34" charset="0"/>
            </a:rPr>
            <a:t>des Cas d'emplois</a:t>
          </a:r>
        </a:p>
        <a:p>
          <a:r>
            <a:rPr lang="fr-FR" sz="1100" i="1">
              <a:latin typeface="Segoe UI" panose="020B0502040204020203" pitchFamily="34" charset="0"/>
              <a:cs typeface="Segoe UI" panose="020B0502040204020203" pitchFamily="34" charset="0"/>
            </a:rPr>
            <a:t>-</a:t>
          </a:r>
          <a:r>
            <a:rPr lang="fr-FR" sz="1100" i="1" baseline="0">
              <a:latin typeface="Segoe UI" panose="020B0502040204020203" pitchFamily="34" charset="0"/>
              <a:cs typeface="Segoe UI" panose="020B0502040204020203" pitchFamily="34" charset="0"/>
            </a:rPr>
            <a:t> des </a:t>
          </a:r>
          <a:r>
            <a:rPr lang="fr-FR" sz="1200" b="1" i="1" baseline="0">
              <a:latin typeface="Segoe UI" panose="020B0502040204020203" pitchFamily="34" charset="0"/>
              <a:cs typeface="Segoe UI" panose="020B0502040204020203" pitchFamily="34" charset="0"/>
            </a:rPr>
            <a:t>Niveaux Acoustiques Dessous </a:t>
          </a:r>
          <a:r>
            <a:rPr lang="fr-FR" sz="1000" b="0" i="1" baseline="0">
              <a:latin typeface="Segoe UI" panose="020B0502040204020203" pitchFamily="34" charset="0"/>
              <a:cs typeface="Segoe UI" panose="020B0502040204020203" pitchFamily="34" charset="0"/>
            </a:rPr>
            <a:t>(Explication Niveau à Droite du Tableau)</a:t>
          </a:r>
          <a:endParaRPr lang="fr-FR" sz="1100" b="0" i="1">
            <a:latin typeface="Segoe UI" panose="020B0502040204020203" pitchFamily="34" charset="0"/>
            <a:cs typeface="Segoe UI" panose="020B0502040204020203" pitchFamily="34" charset="0"/>
          </a:endParaRPr>
        </a:p>
      </xdr:txBody>
    </xdr:sp>
    <xdr:clientData/>
  </xdr:twoCellAnchor>
  <xdr:twoCellAnchor>
    <xdr:from>
      <xdr:col>2</xdr:col>
      <xdr:colOff>201704</xdr:colOff>
      <xdr:row>3</xdr:row>
      <xdr:rowOff>11205</xdr:rowOff>
    </xdr:from>
    <xdr:to>
      <xdr:col>3</xdr:col>
      <xdr:colOff>773205</xdr:colOff>
      <xdr:row>3</xdr:row>
      <xdr:rowOff>560294</xdr:rowOff>
    </xdr:to>
    <xdr:sp macro="" textlink="">
      <xdr:nvSpPr>
        <xdr:cNvPr id="14" name="ZoneTexte 13">
          <a:extLst>
            <a:ext uri="{FF2B5EF4-FFF2-40B4-BE49-F238E27FC236}">
              <a16:creationId xmlns:a16="http://schemas.microsoft.com/office/drawing/2014/main" id="{00000000-0008-0000-0000-00000E000000}"/>
            </a:ext>
          </a:extLst>
        </xdr:cNvPr>
        <xdr:cNvSpPr txBox="1"/>
      </xdr:nvSpPr>
      <xdr:spPr>
        <a:xfrm>
          <a:off x="1748116" y="717176"/>
          <a:ext cx="1501589" cy="5490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fr-FR" sz="1200" b="1" i="1">
              <a:latin typeface="Segoe UI" panose="020B0502040204020203" pitchFamily="34" charset="0"/>
              <a:cs typeface="Segoe UI" panose="020B0502040204020203" pitchFamily="34" charset="0"/>
            </a:rPr>
            <a:t>Longueur  Coffre</a:t>
          </a:r>
        </a:p>
        <a:p>
          <a:pPr algn="ctr"/>
          <a:r>
            <a:rPr lang="fr-FR" sz="1100" b="0" i="1">
              <a:latin typeface="Segoe UI" panose="020B0502040204020203" pitchFamily="34" charset="0"/>
              <a:cs typeface="Segoe UI" panose="020B0502040204020203" pitchFamily="34" charset="0"/>
            </a:rPr>
            <a:t>à définir</a:t>
          </a:r>
          <a:endParaRPr lang="fr-FR" sz="1050" b="0" i="1">
            <a:latin typeface="Segoe UI" panose="020B0502040204020203" pitchFamily="34" charset="0"/>
            <a:cs typeface="Segoe UI" panose="020B0502040204020203" pitchFamily="34" charset="0"/>
          </a:endParaRPr>
        </a:p>
      </xdr:txBody>
    </xdr:sp>
    <xdr:clientData/>
  </xdr:twoCellAnchor>
  <xdr:twoCellAnchor>
    <xdr:from>
      <xdr:col>3</xdr:col>
      <xdr:colOff>374778</xdr:colOff>
      <xdr:row>3</xdr:row>
      <xdr:rowOff>670034</xdr:rowOff>
    </xdr:from>
    <xdr:to>
      <xdr:col>3</xdr:col>
      <xdr:colOff>597775</xdr:colOff>
      <xdr:row>3</xdr:row>
      <xdr:rowOff>945775</xdr:rowOff>
    </xdr:to>
    <xdr:sp macro="" textlink="">
      <xdr:nvSpPr>
        <xdr:cNvPr id="15" name="Flèche vers le bas 14">
          <a:extLst>
            <a:ext uri="{FF2B5EF4-FFF2-40B4-BE49-F238E27FC236}">
              <a16:creationId xmlns:a16="http://schemas.microsoft.com/office/drawing/2014/main" id="{00000000-0008-0000-0000-00000F000000}"/>
            </a:ext>
          </a:extLst>
        </xdr:cNvPr>
        <xdr:cNvSpPr/>
      </xdr:nvSpPr>
      <xdr:spPr>
        <a:xfrm>
          <a:off x="2844709" y="1366344"/>
          <a:ext cx="222997" cy="275741"/>
        </a:xfrm>
        <a:prstGeom prst="downArrow">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pPr algn="l"/>
          <a:endParaRPr lang="fr-FR" sz="1100"/>
        </a:p>
      </xdr:txBody>
    </xdr:sp>
    <xdr:clientData/>
  </xdr:twoCellAnchor>
  <xdr:twoCellAnchor editAs="oneCell">
    <xdr:from>
      <xdr:col>25</xdr:col>
      <xdr:colOff>153500</xdr:colOff>
      <xdr:row>0</xdr:row>
      <xdr:rowOff>0</xdr:rowOff>
    </xdr:from>
    <xdr:to>
      <xdr:col>30</xdr:col>
      <xdr:colOff>117053</xdr:colOff>
      <xdr:row>6</xdr:row>
      <xdr:rowOff>593912</xdr:rowOff>
    </xdr:to>
    <xdr:pic>
      <xdr:nvPicPr>
        <xdr:cNvPr id="10" name="Image 9">
          <a:extLst>
            <a:ext uri="{FF2B5EF4-FFF2-40B4-BE49-F238E27FC236}">
              <a16:creationId xmlns:a16="http://schemas.microsoft.com/office/drawing/2014/main" id="{C9E0384C-857D-CF1F-BD5A-4BD170CCC72D}"/>
            </a:ext>
          </a:extLst>
        </xdr:cNvPr>
        <xdr:cNvPicPr>
          <a:picLocks noChangeAspect="1"/>
        </xdr:cNvPicPr>
      </xdr:nvPicPr>
      <xdr:blipFill>
        <a:blip xmlns:r="http://schemas.openxmlformats.org/officeDocument/2006/relationships" r:embed="rId1"/>
        <a:stretch>
          <a:fillRect/>
        </a:stretch>
      </xdr:blipFill>
      <xdr:spPr>
        <a:xfrm>
          <a:off x="15864147" y="0"/>
          <a:ext cx="4165759" cy="2902324"/>
        </a:xfrm>
        <a:prstGeom prst="rect">
          <a:avLst/>
        </a:prstGeom>
      </xdr:spPr>
    </xdr:pic>
    <xdr:clientData/>
  </xdr:twoCellAnchor>
  <xdr:twoCellAnchor editAs="oneCell">
    <xdr:from>
      <xdr:col>25</xdr:col>
      <xdr:colOff>152657</xdr:colOff>
      <xdr:row>6</xdr:row>
      <xdr:rowOff>593911</xdr:rowOff>
    </xdr:from>
    <xdr:to>
      <xdr:col>30</xdr:col>
      <xdr:colOff>646073</xdr:colOff>
      <xdr:row>19</xdr:row>
      <xdr:rowOff>145676</xdr:rowOff>
    </xdr:to>
    <xdr:pic>
      <xdr:nvPicPr>
        <xdr:cNvPr id="11" name="Image 10">
          <a:extLst>
            <a:ext uri="{FF2B5EF4-FFF2-40B4-BE49-F238E27FC236}">
              <a16:creationId xmlns:a16="http://schemas.microsoft.com/office/drawing/2014/main" id="{41F5AD9C-557B-3860-7A6E-1BB4BD96681D}"/>
            </a:ext>
          </a:extLst>
        </xdr:cNvPr>
        <xdr:cNvPicPr>
          <a:picLocks noChangeAspect="1"/>
        </xdr:cNvPicPr>
      </xdr:nvPicPr>
      <xdr:blipFill>
        <a:blip xmlns:r="http://schemas.openxmlformats.org/officeDocument/2006/relationships" r:embed="rId2"/>
        <a:stretch>
          <a:fillRect/>
        </a:stretch>
      </xdr:blipFill>
      <xdr:spPr>
        <a:xfrm>
          <a:off x="15863304" y="2902323"/>
          <a:ext cx="4695622" cy="316005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7</xdr:col>
      <xdr:colOff>85726</xdr:colOff>
      <xdr:row>8</xdr:row>
      <xdr:rowOff>31749</xdr:rowOff>
    </xdr:from>
    <xdr:to>
      <xdr:col>11</xdr:col>
      <xdr:colOff>495300</xdr:colOff>
      <xdr:row>15</xdr:row>
      <xdr:rowOff>95250</xdr:rowOff>
    </xdr:to>
    <xdr:sp macro="" textlink="">
      <xdr:nvSpPr>
        <xdr:cNvPr id="3" name="ZoneTexte 2">
          <a:extLst>
            <a:ext uri="{FF2B5EF4-FFF2-40B4-BE49-F238E27FC236}">
              <a16:creationId xmlns:a16="http://schemas.microsoft.com/office/drawing/2014/main" id="{E50C013B-C38F-4912-ADE4-5B3306DD51EA}"/>
            </a:ext>
          </a:extLst>
        </xdr:cNvPr>
        <xdr:cNvSpPr txBox="1"/>
      </xdr:nvSpPr>
      <xdr:spPr>
        <a:xfrm>
          <a:off x="5953126" y="1631949"/>
          <a:ext cx="3762374" cy="1463676"/>
        </a:xfrm>
        <a:prstGeom prst="rect">
          <a:avLst/>
        </a:prstGeom>
        <a:solidFill>
          <a:schemeClr val="lt1"/>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nSpc>
              <a:spcPts val="1100"/>
            </a:lnSpc>
          </a:pPr>
          <a:r>
            <a:rPr lang="fr-FR" sz="1000" b="1">
              <a:latin typeface="Segoe UI" panose="020B0502040204020203" pitchFamily="34" charset="0"/>
              <a:cs typeface="Segoe UI" panose="020B0502040204020203" pitchFamily="34" charset="0"/>
            </a:rPr>
            <a:t>Ujn : </a:t>
          </a:r>
          <a:r>
            <a:rPr lang="fr-FR" sz="1000">
              <a:latin typeface="Segoe UI" panose="020B0502040204020203" pitchFamily="34" charset="0"/>
              <a:cs typeface="Segoe UI" panose="020B0502040204020203" pitchFamily="34" charset="0"/>
            </a:rPr>
            <a:t>Coefficient de transmission thermique moyen</a:t>
          </a:r>
          <a:r>
            <a:rPr lang="fr-FR" sz="1000" baseline="0">
              <a:latin typeface="Segoe UI" panose="020B0502040204020203" pitchFamily="34" charset="0"/>
              <a:cs typeface="Segoe UI" panose="020B0502040204020203" pitchFamily="34" charset="0"/>
            </a:rPr>
            <a:t> jour-nuit de la paroi vitrée en W/(m².K)</a:t>
          </a:r>
        </a:p>
        <a:p>
          <a:pPr>
            <a:lnSpc>
              <a:spcPts val="1200"/>
            </a:lnSpc>
          </a:pPr>
          <a:endParaRPr lang="fr-FR" sz="1000" baseline="0">
            <a:latin typeface="Segoe UI" panose="020B0502040204020203" pitchFamily="34" charset="0"/>
            <a:cs typeface="Segoe UI" panose="020B0502040204020203" pitchFamily="34" charset="0"/>
          </a:endParaRPr>
        </a:p>
        <a:p>
          <a:pPr>
            <a:lnSpc>
              <a:spcPts val="1100"/>
            </a:lnSpc>
          </a:pPr>
          <a:r>
            <a:rPr lang="fr-FR" sz="1000" b="1" baseline="0">
              <a:latin typeface="Segoe UI" panose="020B0502040204020203" pitchFamily="34" charset="0"/>
              <a:cs typeface="Segoe UI" panose="020B0502040204020203" pitchFamily="34" charset="0"/>
            </a:rPr>
            <a:t>Uw : </a:t>
          </a:r>
          <a:r>
            <a:rPr lang="fr-FR" sz="1000" baseline="0">
              <a:latin typeface="Segoe UI" panose="020B0502040204020203" pitchFamily="34" charset="0"/>
              <a:cs typeface="Segoe UI" panose="020B0502040204020203" pitchFamily="34" charset="0"/>
            </a:rPr>
            <a:t>Coefficient de transmission thermique surfacique de la fenêtre nue en W/(m².K)</a:t>
          </a:r>
        </a:p>
        <a:p>
          <a:pPr>
            <a:lnSpc>
              <a:spcPts val="1100"/>
            </a:lnSpc>
          </a:pPr>
          <a:endParaRPr lang="fr-FR" sz="1000" baseline="0">
            <a:latin typeface="Segoe UI" panose="020B0502040204020203" pitchFamily="34" charset="0"/>
            <a:cs typeface="Segoe UI" panose="020B0502040204020203" pitchFamily="34" charset="0"/>
          </a:endParaRPr>
        </a:p>
        <a:p>
          <a:pPr>
            <a:lnSpc>
              <a:spcPts val="1100"/>
            </a:lnSpc>
          </a:pPr>
          <a:r>
            <a:rPr lang="fr-FR" sz="1000" b="1" baseline="0">
              <a:latin typeface="Segoe UI" panose="020B0502040204020203" pitchFamily="34" charset="0"/>
              <a:cs typeface="Segoe UI" panose="020B0502040204020203" pitchFamily="34" charset="0"/>
            </a:rPr>
            <a:t>Uwf : </a:t>
          </a:r>
          <a:r>
            <a:rPr lang="fr-FR" sz="1000" baseline="0">
              <a:solidFill>
                <a:schemeClr val="dk1"/>
              </a:solidFill>
              <a:latin typeface="Segoe UI" panose="020B0502040204020203" pitchFamily="34" charset="0"/>
              <a:ea typeface="+mn-ea"/>
              <a:cs typeface="Segoe UI" panose="020B0502040204020203" pitchFamily="34" charset="0"/>
            </a:rPr>
            <a:t>Coefficient de transmission thermique de la menuiserie avec la fermeture en position occultation, en W/(m².K)</a:t>
          </a:r>
        </a:p>
        <a:p>
          <a:pPr>
            <a:lnSpc>
              <a:spcPts val="1200"/>
            </a:lnSpc>
          </a:pPr>
          <a:endParaRPr lang="fr-FR" sz="1000" baseline="0">
            <a:solidFill>
              <a:schemeClr val="dk1"/>
            </a:solidFill>
            <a:latin typeface="Segoe UI" panose="020B0502040204020203" pitchFamily="34" charset="0"/>
            <a:ea typeface="+mn-ea"/>
            <a:cs typeface="Segoe UI" panose="020B0502040204020203" pitchFamily="34" charset="0"/>
          </a:endParaRPr>
        </a:p>
        <a:p>
          <a:pPr>
            <a:lnSpc>
              <a:spcPts val="1100"/>
            </a:lnSpc>
          </a:pPr>
          <a:r>
            <a:rPr lang="fr-FR" sz="1000" b="1">
              <a:solidFill>
                <a:schemeClr val="dk1"/>
              </a:solidFill>
              <a:latin typeface="Segoe UI" panose="020B0502040204020203" pitchFamily="34" charset="0"/>
              <a:ea typeface="+mn-ea"/>
              <a:cs typeface="Segoe UI" panose="020B0502040204020203" pitchFamily="34" charset="0"/>
            </a:rPr>
            <a:t>ΔR : </a:t>
          </a:r>
          <a:r>
            <a:rPr lang="fr-FR" sz="1000" baseline="0">
              <a:solidFill>
                <a:schemeClr val="dk1"/>
              </a:solidFill>
              <a:latin typeface="Segoe UI" panose="020B0502040204020203" pitchFamily="34" charset="0"/>
              <a:ea typeface="+mn-ea"/>
              <a:cs typeface="Segoe UI" panose="020B0502040204020203" pitchFamily="34" charset="0"/>
            </a:rPr>
            <a:t>Résistance thermique additionnelle apportée par la fermeture et la lame d’air, en m².K/W</a:t>
          </a:r>
        </a:p>
        <a:p>
          <a:pPr>
            <a:lnSpc>
              <a:spcPts val="1100"/>
            </a:lnSpc>
          </a:pPr>
          <a:endParaRPr lang="fr-FR" sz="1000" baseline="0">
            <a:latin typeface="Segoe UI" panose="020B0502040204020203" pitchFamily="34" charset="0"/>
            <a:cs typeface="Segoe UI" panose="020B0502040204020203" pitchFamily="34" charset="0"/>
          </a:endParaRPr>
        </a:p>
        <a:p>
          <a:pPr>
            <a:lnSpc>
              <a:spcPts val="900"/>
            </a:lnSpc>
          </a:pPr>
          <a:endParaRPr lang="fr-FR" sz="1000">
            <a:latin typeface="Segoe UI" panose="020B0502040204020203" pitchFamily="34" charset="0"/>
            <a:cs typeface="Segoe UI" panose="020B0502040204020203" pitchFamily="34" charset="0"/>
          </a:endParaRPr>
        </a:p>
      </xdr:txBody>
    </xdr:sp>
    <xdr:clientData/>
  </xdr:twoCellAnchor>
  <xdr:twoCellAnchor>
    <xdr:from>
      <xdr:col>1</xdr:col>
      <xdr:colOff>3175</xdr:colOff>
      <xdr:row>26</xdr:row>
      <xdr:rowOff>144463</xdr:rowOff>
    </xdr:from>
    <xdr:to>
      <xdr:col>7</xdr:col>
      <xdr:colOff>19050</xdr:colOff>
      <xdr:row>27</xdr:row>
      <xdr:rowOff>152400</xdr:rowOff>
    </xdr:to>
    <xdr:sp macro="" textlink="">
      <xdr:nvSpPr>
        <xdr:cNvPr id="4" name="Text Box 4">
          <a:extLst>
            <a:ext uri="{FF2B5EF4-FFF2-40B4-BE49-F238E27FC236}">
              <a16:creationId xmlns:a16="http://schemas.microsoft.com/office/drawing/2014/main" id="{4F3F00A2-F76C-477C-BC39-97371F07018E}"/>
            </a:ext>
          </a:extLst>
        </xdr:cNvPr>
        <xdr:cNvSpPr txBox="1">
          <a:spLocks noChangeArrowheads="1"/>
        </xdr:cNvSpPr>
      </xdr:nvSpPr>
      <xdr:spPr bwMode="auto">
        <a:xfrm>
          <a:off x="841375" y="5345113"/>
          <a:ext cx="5045075" cy="207962"/>
        </a:xfrm>
        <a:prstGeom prst="rect">
          <a:avLst/>
        </a:prstGeom>
        <a:solidFill>
          <a:schemeClr val="accent3">
            <a:lumMod val="40000"/>
            <a:lumOff val="60000"/>
          </a:schemeClr>
        </a:solidFill>
        <a:ln w="9525">
          <a:solidFill>
            <a:srgbClr val="000000"/>
          </a:solidFill>
          <a:miter lim="800000"/>
          <a:headEnd/>
          <a:tailEnd/>
        </a:ln>
      </xdr:spPr>
      <xdr:txBody>
        <a:bodyPr vertOverflow="clip" wrap="square" lIns="91440" tIns="45720" rIns="91440" bIns="45720" anchor="t" upright="1"/>
        <a:lstStyle/>
        <a:p>
          <a:pPr algn="ctr" rtl="0">
            <a:lnSpc>
              <a:spcPts val="1200"/>
            </a:lnSpc>
            <a:defRPr sz="1000"/>
          </a:pPr>
          <a:r>
            <a:rPr lang="fr-FR" sz="1000" b="1" i="1" u="none" strike="noStrike" baseline="0">
              <a:solidFill>
                <a:srgbClr val="000000"/>
              </a:solidFill>
              <a:latin typeface="Segoe UI" panose="020B0502040204020203" pitchFamily="34" charset="0"/>
              <a:cs typeface="Segoe UI" panose="020B0502040204020203" pitchFamily="34" charset="0"/>
            </a:rPr>
            <a:t>* Obtention du crédit d’impôt car </a:t>
          </a:r>
          <a:r>
            <a:rPr lang="fr-FR" sz="1050" b="1">
              <a:latin typeface="Segoe UI" panose="020B0502040204020203" pitchFamily="34" charset="0"/>
              <a:ea typeface="+mn-ea"/>
              <a:cs typeface="Segoe UI" panose="020B0502040204020203" pitchFamily="34" charset="0"/>
            </a:rPr>
            <a:t>ΔR</a:t>
          </a:r>
          <a:r>
            <a:rPr lang="fr-FR" sz="1000" b="1" i="1" u="none" strike="noStrike" baseline="0">
              <a:solidFill>
                <a:srgbClr val="000000"/>
              </a:solidFill>
              <a:latin typeface="Segoe UI" panose="020B0502040204020203" pitchFamily="34" charset="0"/>
              <a:cs typeface="Segoe UI" panose="020B0502040204020203" pitchFamily="34" charset="0"/>
            </a:rPr>
            <a:t> strictement supérieur à 0,20 m².k/W</a:t>
          </a:r>
        </a:p>
        <a:p>
          <a:pPr algn="ctr" rtl="0">
            <a:lnSpc>
              <a:spcPts val="1200"/>
            </a:lnSpc>
            <a:defRPr sz="1000"/>
          </a:pPr>
          <a:endParaRPr lang="fr-FR" sz="1000" b="1" i="1" u="none" strike="noStrike" baseline="0">
            <a:solidFill>
              <a:srgbClr val="000000"/>
            </a:solidFill>
            <a:latin typeface="Segoe UI" panose="020B0502040204020203" pitchFamily="34" charset="0"/>
            <a:cs typeface="Segoe UI" panose="020B0502040204020203" pitchFamily="34" charset="0"/>
          </a:endParaRPr>
        </a:p>
      </xdr:txBody>
    </xdr:sp>
    <xdr:clientData/>
  </xdr:twoCellAnchor>
  <xdr:oneCellAnchor>
    <xdr:from>
      <xdr:col>0</xdr:col>
      <xdr:colOff>9525</xdr:colOff>
      <xdr:row>5</xdr:row>
      <xdr:rowOff>66675</xdr:rowOff>
    </xdr:from>
    <xdr:ext cx="6696075" cy="561975"/>
    <xdr:pic>
      <xdr:nvPicPr>
        <xdr:cNvPr id="5" name="Image 2">
          <a:extLst>
            <a:ext uri="{FF2B5EF4-FFF2-40B4-BE49-F238E27FC236}">
              <a16:creationId xmlns:a16="http://schemas.microsoft.com/office/drawing/2014/main" id="{4E96AE9E-D478-49D1-8964-FE177E1D78C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066800"/>
          <a:ext cx="66960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152400</xdr:colOff>
      <xdr:row>8</xdr:row>
      <xdr:rowOff>19050</xdr:rowOff>
    </xdr:from>
    <xdr:ext cx="3057525" cy="3105150"/>
    <xdr:pic>
      <xdr:nvPicPr>
        <xdr:cNvPr id="6" name="Image 5">
          <a:extLst>
            <a:ext uri="{FF2B5EF4-FFF2-40B4-BE49-F238E27FC236}">
              <a16:creationId xmlns:a16="http://schemas.microsoft.com/office/drawing/2014/main" id="{161F5731-0624-462E-9CDD-39F7262A617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400" y="1619250"/>
          <a:ext cx="3057525" cy="3105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123825</xdr:colOff>
      <xdr:row>8</xdr:row>
      <xdr:rowOff>47625</xdr:rowOff>
    </xdr:from>
    <xdr:ext cx="2381250" cy="2857500"/>
    <xdr:pic>
      <xdr:nvPicPr>
        <xdr:cNvPr id="7" name="Image 6">
          <a:extLst>
            <a:ext uri="{FF2B5EF4-FFF2-40B4-BE49-F238E27FC236}">
              <a16:creationId xmlns:a16="http://schemas.microsoft.com/office/drawing/2014/main" id="{F792CE55-46FB-4CDA-BF77-B045B4CEAE7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476625" y="1647825"/>
          <a:ext cx="2381250" cy="2857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0</xdr:col>
      <xdr:colOff>57150</xdr:colOff>
      <xdr:row>0</xdr:row>
      <xdr:rowOff>0</xdr:rowOff>
    </xdr:from>
    <xdr:to>
      <xdr:col>2</xdr:col>
      <xdr:colOff>369753</xdr:colOff>
      <xdr:row>3</xdr:row>
      <xdr:rowOff>15240</xdr:rowOff>
    </xdr:to>
    <xdr:pic>
      <xdr:nvPicPr>
        <xdr:cNvPr id="9" name="Image 8">
          <a:extLst>
            <a:ext uri="{FF2B5EF4-FFF2-40B4-BE49-F238E27FC236}">
              <a16:creationId xmlns:a16="http://schemas.microsoft.com/office/drawing/2014/main" id="{842AB0DD-99DC-F197-145C-3FBBE28E616F}"/>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7150" y="0"/>
          <a:ext cx="1703253" cy="75819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8</xdr:col>
      <xdr:colOff>246067</xdr:colOff>
      <xdr:row>8</xdr:row>
      <xdr:rowOff>15867</xdr:rowOff>
    </xdr:from>
    <xdr:to>
      <xdr:col>14</xdr:col>
      <xdr:colOff>389282</xdr:colOff>
      <xdr:row>28</xdr:row>
      <xdr:rowOff>56029</xdr:rowOff>
    </xdr:to>
    <xdr:sp macro="" textlink="">
      <xdr:nvSpPr>
        <xdr:cNvPr id="2" name="ZoneTexte 1">
          <a:extLst>
            <a:ext uri="{FF2B5EF4-FFF2-40B4-BE49-F238E27FC236}">
              <a16:creationId xmlns:a16="http://schemas.microsoft.com/office/drawing/2014/main" id="{03D93FBC-F6F5-4656-944E-4919DC62D740}"/>
            </a:ext>
          </a:extLst>
        </xdr:cNvPr>
        <xdr:cNvSpPr txBox="1"/>
      </xdr:nvSpPr>
      <xdr:spPr>
        <a:xfrm>
          <a:off x="6951667" y="1616067"/>
          <a:ext cx="5172415" cy="4040662"/>
        </a:xfrm>
        <a:prstGeom prst="rect">
          <a:avLst/>
        </a:prstGeom>
        <a:solidFill>
          <a:schemeClr val="lt1"/>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fr-FR" sz="1000" b="1">
              <a:latin typeface="Segoe UI" panose="020B0502040204020203" pitchFamily="34" charset="0"/>
              <a:cs typeface="Segoe UI" panose="020B0502040204020203" pitchFamily="34" charset="0"/>
            </a:rPr>
            <a:t>Ubb,jn </a:t>
          </a:r>
          <a:r>
            <a:rPr lang="fr-FR" sz="1000" b="0" baseline="0">
              <a:latin typeface="Segoe UI" panose="020B0502040204020203" pitchFamily="34" charset="0"/>
              <a:cs typeface="Segoe UI" panose="020B0502040204020203" pitchFamily="34" charset="0"/>
            </a:rPr>
            <a:t> = </a:t>
          </a:r>
          <a:r>
            <a:rPr lang="fr-FR" sz="1000">
              <a:latin typeface="Segoe UI" panose="020B0502040204020203" pitchFamily="34" charset="0"/>
              <a:cs typeface="Segoe UI" panose="020B0502040204020203" pitchFamily="34" charset="0"/>
            </a:rPr>
            <a:t> Coefficient de transmission thermique moyen</a:t>
          </a:r>
          <a:r>
            <a:rPr lang="fr-FR" sz="1000" baseline="0">
              <a:latin typeface="Segoe UI" panose="020B0502040204020203" pitchFamily="34" charset="0"/>
              <a:cs typeface="Segoe UI" panose="020B0502040204020203" pitchFamily="34" charset="0"/>
            </a:rPr>
            <a:t> jour-nuit du blocbaie (Menuiserie + fermetures )en W/(m².K)</a:t>
          </a:r>
        </a:p>
        <a:p>
          <a:endParaRPr lang="fr-FR" sz="1000" baseline="0">
            <a:latin typeface="Segoe UI" panose="020B0502040204020203" pitchFamily="34" charset="0"/>
            <a:cs typeface="Segoe UI" panose="020B0502040204020203" pitchFamily="34" charset="0"/>
          </a:endParaRPr>
        </a:p>
        <a:p>
          <a:pPr>
            <a:lnSpc>
              <a:spcPts val="500"/>
            </a:lnSpc>
          </a:pPr>
          <a:endParaRPr lang="fr-FR" sz="1000" baseline="0">
            <a:latin typeface="Segoe UI" panose="020B0502040204020203" pitchFamily="34" charset="0"/>
            <a:cs typeface="Segoe UI" panose="020B0502040204020203" pitchFamily="34" charset="0"/>
          </a:endParaRPr>
        </a:p>
        <a:p>
          <a:pPr marL="0" marR="0" indent="0" defTabSz="914400" eaLnBrk="1" fontAlgn="auto" latinLnBrk="0" hangingPunct="1">
            <a:lnSpc>
              <a:spcPts val="1000"/>
            </a:lnSpc>
            <a:spcBef>
              <a:spcPts val="0"/>
            </a:spcBef>
            <a:spcAft>
              <a:spcPts val="0"/>
            </a:spcAft>
            <a:buClrTx/>
            <a:buSzTx/>
            <a:buFontTx/>
            <a:buNone/>
            <a:tabLst/>
            <a:defRPr/>
          </a:pPr>
          <a:r>
            <a:rPr lang="fr-FR" sz="1000" b="1">
              <a:solidFill>
                <a:schemeClr val="dk1"/>
              </a:solidFill>
              <a:latin typeface="Segoe UI" panose="020B0502040204020203" pitchFamily="34" charset="0"/>
              <a:ea typeface="+mn-ea"/>
              <a:cs typeface="Segoe UI" panose="020B0502040204020203" pitchFamily="34" charset="0"/>
            </a:rPr>
            <a:t>Ujn = </a:t>
          </a:r>
          <a:r>
            <a:rPr lang="fr-FR" sz="1000">
              <a:solidFill>
                <a:schemeClr val="dk1"/>
              </a:solidFill>
              <a:latin typeface="Segoe UI" panose="020B0502040204020203" pitchFamily="34" charset="0"/>
              <a:ea typeface="+mn-ea"/>
              <a:cs typeface="Segoe UI" panose="020B0502040204020203" pitchFamily="34" charset="0"/>
            </a:rPr>
            <a:t>Coefficient de transmission thermique moyen</a:t>
          </a:r>
          <a:r>
            <a:rPr lang="fr-FR" sz="1000" baseline="0">
              <a:solidFill>
                <a:schemeClr val="dk1"/>
              </a:solidFill>
              <a:latin typeface="Segoe UI" panose="020B0502040204020203" pitchFamily="34" charset="0"/>
              <a:ea typeface="+mn-ea"/>
              <a:cs typeface="Segoe UI" panose="020B0502040204020203" pitchFamily="34" charset="0"/>
            </a:rPr>
            <a:t> jour-nuit de la paroi vitrée en W/(m².K)</a:t>
          </a:r>
        </a:p>
        <a:p>
          <a:pPr marL="0" marR="0" indent="0" defTabSz="914400" eaLnBrk="1" fontAlgn="auto" latinLnBrk="0" hangingPunct="1">
            <a:lnSpc>
              <a:spcPts val="900"/>
            </a:lnSpc>
            <a:spcBef>
              <a:spcPts val="0"/>
            </a:spcBef>
            <a:spcAft>
              <a:spcPts val="0"/>
            </a:spcAft>
            <a:buClrTx/>
            <a:buSzTx/>
            <a:buFontTx/>
            <a:buNone/>
            <a:tabLst/>
            <a:defRPr/>
          </a:pPr>
          <a:endParaRPr lang="fr-FR" sz="1000">
            <a:latin typeface="Segoe UI" panose="020B0502040204020203" pitchFamily="34" charset="0"/>
            <a:cs typeface="Segoe UI" panose="020B0502040204020203" pitchFamily="34" charset="0"/>
          </a:endParaRPr>
        </a:p>
        <a:p>
          <a:pPr>
            <a:lnSpc>
              <a:spcPts val="500"/>
            </a:lnSpc>
          </a:pPr>
          <a:endParaRPr lang="fr-FR" sz="1000" baseline="0">
            <a:latin typeface="Segoe UI" panose="020B0502040204020203" pitchFamily="34" charset="0"/>
            <a:cs typeface="Segoe UI" panose="020B0502040204020203" pitchFamily="34" charset="0"/>
          </a:endParaRPr>
        </a:p>
        <a:p>
          <a:pPr>
            <a:lnSpc>
              <a:spcPts val="1000"/>
            </a:lnSpc>
          </a:pPr>
          <a:r>
            <a:rPr lang="fr-FR" sz="1000" b="1" baseline="0">
              <a:latin typeface="Segoe UI" panose="020B0502040204020203" pitchFamily="34" charset="0"/>
              <a:cs typeface="Segoe UI" panose="020B0502040204020203" pitchFamily="34" charset="0"/>
            </a:rPr>
            <a:t>Uw = </a:t>
          </a:r>
          <a:r>
            <a:rPr lang="fr-FR" sz="1000" baseline="0">
              <a:latin typeface="Segoe UI" panose="020B0502040204020203" pitchFamily="34" charset="0"/>
              <a:cs typeface="Segoe UI" panose="020B0502040204020203" pitchFamily="34" charset="0"/>
            </a:rPr>
            <a:t>Coefficient de transmission thermique surfacique de la fenêtre nue en W/(m².K)</a:t>
          </a:r>
        </a:p>
        <a:p>
          <a:pPr>
            <a:lnSpc>
              <a:spcPts val="1000"/>
            </a:lnSpc>
          </a:pPr>
          <a:endParaRPr lang="fr-FR" sz="1000" baseline="0">
            <a:latin typeface="Segoe UI" panose="020B0502040204020203" pitchFamily="34" charset="0"/>
            <a:cs typeface="Segoe UI" panose="020B0502040204020203" pitchFamily="34" charset="0"/>
          </a:endParaRPr>
        </a:p>
        <a:p>
          <a:pPr>
            <a:lnSpc>
              <a:spcPts val="500"/>
            </a:lnSpc>
          </a:pPr>
          <a:endParaRPr lang="fr-FR" sz="1000" baseline="0">
            <a:latin typeface="Segoe UI" panose="020B0502040204020203" pitchFamily="34" charset="0"/>
            <a:cs typeface="Segoe UI" panose="020B0502040204020203" pitchFamily="34" charset="0"/>
          </a:endParaRPr>
        </a:p>
        <a:p>
          <a:pPr>
            <a:lnSpc>
              <a:spcPts val="1000"/>
            </a:lnSpc>
          </a:pPr>
          <a:r>
            <a:rPr lang="fr-FR" sz="1000" b="1" baseline="0">
              <a:latin typeface="Segoe UI" panose="020B0502040204020203" pitchFamily="34" charset="0"/>
              <a:cs typeface="Segoe UI" panose="020B0502040204020203" pitchFamily="34" charset="0"/>
            </a:rPr>
            <a:t>Uwf = </a:t>
          </a:r>
          <a:r>
            <a:rPr lang="fr-FR" sz="1000" baseline="0">
              <a:solidFill>
                <a:schemeClr val="dk1"/>
              </a:solidFill>
              <a:latin typeface="Segoe UI" panose="020B0502040204020203" pitchFamily="34" charset="0"/>
              <a:ea typeface="+mn-ea"/>
              <a:cs typeface="Segoe UI" panose="020B0502040204020203" pitchFamily="34" charset="0"/>
            </a:rPr>
            <a:t>Coefficient de transmission thermique surfacique de la fenêtre avec sa fermeture en W/(m².K)</a:t>
          </a:r>
        </a:p>
        <a:p>
          <a:pPr>
            <a:lnSpc>
              <a:spcPts val="1000"/>
            </a:lnSpc>
          </a:pPr>
          <a:endParaRPr lang="fr-FR" sz="1000" baseline="0">
            <a:solidFill>
              <a:schemeClr val="dk1"/>
            </a:solidFill>
            <a:latin typeface="Segoe UI" panose="020B0502040204020203" pitchFamily="34" charset="0"/>
            <a:ea typeface="+mn-ea"/>
            <a:cs typeface="Segoe UI" panose="020B0502040204020203" pitchFamily="34" charset="0"/>
          </a:endParaRPr>
        </a:p>
        <a:p>
          <a:pPr>
            <a:lnSpc>
              <a:spcPts val="300"/>
            </a:lnSpc>
          </a:pPr>
          <a:endParaRPr lang="fr-FR" sz="1000" baseline="0">
            <a:solidFill>
              <a:schemeClr val="dk1"/>
            </a:solidFill>
            <a:latin typeface="Segoe UI" panose="020B0502040204020203" pitchFamily="34" charset="0"/>
            <a:ea typeface="+mn-ea"/>
            <a:cs typeface="Segoe UI" panose="020B0502040204020203" pitchFamily="34" charset="0"/>
          </a:endParaRPr>
        </a:p>
        <a:p>
          <a:r>
            <a:rPr lang="fr-FR" sz="1000" b="1">
              <a:solidFill>
                <a:schemeClr val="dk1"/>
              </a:solidFill>
              <a:latin typeface="Segoe UI" panose="020B0502040204020203" pitchFamily="34" charset="0"/>
              <a:ea typeface="+mn-ea"/>
              <a:cs typeface="Segoe UI" panose="020B0502040204020203" pitchFamily="34" charset="0"/>
            </a:rPr>
            <a:t>ΔR = </a:t>
          </a:r>
          <a:r>
            <a:rPr lang="fr-FR" sz="1000" b="0">
              <a:solidFill>
                <a:schemeClr val="dk1"/>
              </a:solidFill>
              <a:latin typeface="Segoe UI" panose="020B0502040204020203" pitchFamily="34" charset="0"/>
              <a:ea typeface="+mn-ea"/>
              <a:cs typeface="Segoe UI" panose="020B0502040204020203" pitchFamily="34" charset="0"/>
            </a:rPr>
            <a:t>Résistance thermique additionnelle fermeture + lame d'air ventilée en m².K/W</a:t>
          </a:r>
        </a:p>
        <a:p>
          <a:endParaRPr lang="fr-FR" sz="1000" b="0">
            <a:solidFill>
              <a:schemeClr val="dk1"/>
            </a:solidFill>
            <a:latin typeface="Segoe UI" panose="020B0502040204020203" pitchFamily="34" charset="0"/>
            <a:ea typeface="+mn-ea"/>
            <a:cs typeface="Segoe UI" panose="020B0502040204020203" pitchFamily="34" charset="0"/>
          </a:endParaRPr>
        </a:p>
        <a:p>
          <a:pPr>
            <a:lnSpc>
              <a:spcPts val="500"/>
            </a:lnSpc>
          </a:pPr>
          <a:endParaRPr lang="fr-FR" sz="1000" b="0">
            <a:solidFill>
              <a:schemeClr val="dk1"/>
            </a:solidFill>
            <a:latin typeface="Segoe UI" panose="020B0502040204020203" pitchFamily="34" charset="0"/>
            <a:ea typeface="+mn-ea"/>
            <a:cs typeface="Segoe UI" panose="020B0502040204020203" pitchFamily="34" charset="0"/>
          </a:endParaRPr>
        </a:p>
        <a:p>
          <a:pPr>
            <a:lnSpc>
              <a:spcPts val="900"/>
            </a:lnSpc>
          </a:pPr>
          <a:r>
            <a:rPr lang="fr-FR" sz="1000" b="1">
              <a:solidFill>
                <a:schemeClr val="dk1"/>
              </a:solidFill>
              <a:latin typeface="Segoe UI" panose="020B0502040204020203" pitchFamily="34" charset="0"/>
              <a:ea typeface="+mn-ea"/>
              <a:cs typeface="Segoe UI" panose="020B0502040204020203" pitchFamily="34" charset="0"/>
            </a:rPr>
            <a:t>Aw = </a:t>
          </a:r>
          <a:r>
            <a:rPr lang="fr-FR" sz="1000" b="0">
              <a:solidFill>
                <a:schemeClr val="dk1"/>
              </a:solidFill>
              <a:latin typeface="Segoe UI" panose="020B0502040204020203" pitchFamily="34" charset="0"/>
              <a:ea typeface="+mn-ea"/>
              <a:cs typeface="Segoe UI" panose="020B0502040204020203" pitchFamily="34" charset="0"/>
            </a:rPr>
            <a:t>Surface hors tout de la menuiserie en m²</a:t>
          </a:r>
        </a:p>
        <a:p>
          <a:pPr>
            <a:lnSpc>
              <a:spcPts val="1000"/>
            </a:lnSpc>
          </a:pPr>
          <a:endParaRPr lang="fr-FR" sz="1000" b="0">
            <a:solidFill>
              <a:schemeClr val="dk1"/>
            </a:solidFill>
            <a:latin typeface="Segoe UI" panose="020B0502040204020203" pitchFamily="34" charset="0"/>
            <a:ea typeface="+mn-ea"/>
            <a:cs typeface="Segoe UI" panose="020B0502040204020203" pitchFamily="34" charset="0"/>
          </a:endParaRPr>
        </a:p>
        <a:p>
          <a:pPr>
            <a:lnSpc>
              <a:spcPts val="500"/>
            </a:lnSpc>
          </a:pPr>
          <a:endParaRPr lang="fr-FR" sz="1000" b="0">
            <a:solidFill>
              <a:schemeClr val="dk1"/>
            </a:solidFill>
            <a:latin typeface="Segoe UI" panose="020B0502040204020203" pitchFamily="34" charset="0"/>
            <a:ea typeface="+mn-ea"/>
            <a:cs typeface="Segoe UI" panose="020B0502040204020203" pitchFamily="34" charset="0"/>
          </a:endParaRPr>
        </a:p>
        <a:p>
          <a:pPr>
            <a:lnSpc>
              <a:spcPts val="1300"/>
            </a:lnSpc>
          </a:pPr>
          <a:r>
            <a:rPr lang="fr-FR" sz="1000" b="1">
              <a:solidFill>
                <a:schemeClr val="dk1"/>
              </a:solidFill>
              <a:latin typeface="Segoe UI" panose="020B0502040204020203" pitchFamily="34" charset="0"/>
              <a:ea typeface="+mn-ea"/>
              <a:cs typeface="Segoe UI" panose="020B0502040204020203" pitchFamily="34" charset="0"/>
            </a:rPr>
            <a:t>Ac</a:t>
          </a:r>
          <a:r>
            <a:rPr lang="fr-FR" sz="1000" b="1" baseline="0">
              <a:solidFill>
                <a:schemeClr val="dk1"/>
              </a:solidFill>
              <a:latin typeface="Segoe UI" panose="020B0502040204020203" pitchFamily="34" charset="0"/>
              <a:ea typeface="+mn-ea"/>
              <a:cs typeface="Segoe UI" panose="020B0502040204020203" pitchFamily="34" charset="0"/>
            </a:rPr>
            <a:t> = </a:t>
          </a:r>
          <a:r>
            <a:rPr lang="fr-FR" sz="1100" b="0" i="0" u="none" strike="noStrike" baseline="0">
              <a:solidFill>
                <a:schemeClr val="dk1"/>
              </a:solidFill>
              <a:latin typeface="+mn-lt"/>
              <a:ea typeface="+mn-ea"/>
              <a:cs typeface="+mn-cs"/>
            </a:rPr>
            <a:t>Surface projetée du coffre, en m² </a:t>
          </a:r>
          <a:r>
            <a:rPr lang="fr-FR" sz="1100" b="0" i="1" u="none" strike="noStrike" baseline="0">
              <a:solidFill>
                <a:schemeClr val="dk1"/>
              </a:solidFill>
              <a:latin typeface="+mn-lt"/>
              <a:ea typeface="+mn-ea"/>
              <a:cs typeface="+mn-cs"/>
            </a:rPr>
            <a:t>(Hc hauteur x Lc longueur)</a:t>
          </a:r>
        </a:p>
        <a:p>
          <a:endParaRPr lang="fr-FR" sz="1100" b="0" i="1" u="none" strike="noStrike" baseline="0">
            <a:solidFill>
              <a:schemeClr val="dk1"/>
            </a:solidFill>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lang="fr-FR" sz="1100" b="0" baseline="0">
              <a:solidFill>
                <a:schemeClr val="dk1"/>
              </a:solidFill>
              <a:effectLst/>
              <a:latin typeface="+mn-lt"/>
              <a:ea typeface="+mn-ea"/>
              <a:cs typeface="+mn-cs"/>
            </a:rPr>
            <a:t>ELEMENTS directement Calculés dans TABLEAU </a:t>
          </a:r>
          <a:r>
            <a:rPr lang="fr-FR" sz="1100" b="1" baseline="0">
              <a:solidFill>
                <a:schemeClr val="dk1"/>
              </a:solidFill>
              <a:effectLst/>
              <a:latin typeface="+mn-lt"/>
              <a:ea typeface="+mn-ea"/>
              <a:cs typeface="+mn-cs"/>
            </a:rPr>
            <a:t>SBX2 - THERMIQUE 2025</a:t>
          </a:r>
          <a:endParaRPr lang="fr-FR" sz="1000">
            <a:effectLst/>
          </a:endParaRPr>
        </a:p>
        <a:p>
          <a:pPr>
            <a:lnSpc>
              <a:spcPts val="1200"/>
            </a:lnSpc>
          </a:pPr>
          <a:endParaRPr lang="fr-FR" sz="1000" b="0" i="1" baseline="0">
            <a:solidFill>
              <a:schemeClr val="dk1"/>
            </a:solidFill>
            <a:latin typeface="Segoe UI" panose="020B0502040204020203" pitchFamily="34" charset="0"/>
            <a:ea typeface="+mn-ea"/>
            <a:cs typeface="Segoe UI" panose="020B0502040204020203" pitchFamily="34" charset="0"/>
          </a:endParaRPr>
        </a:p>
        <a:p>
          <a:pPr>
            <a:lnSpc>
              <a:spcPts val="1100"/>
            </a:lnSpc>
          </a:pPr>
          <a:r>
            <a:rPr lang="fr-FR" sz="1000" b="1" baseline="0">
              <a:solidFill>
                <a:schemeClr val="dk1"/>
              </a:solidFill>
              <a:latin typeface="Segoe UI" panose="020B0502040204020203" pitchFamily="34" charset="0"/>
              <a:ea typeface="+mn-ea"/>
              <a:cs typeface="Segoe UI" panose="020B0502040204020203" pitchFamily="34" charset="0"/>
            </a:rPr>
            <a:t>        Uc = </a:t>
          </a:r>
          <a:r>
            <a:rPr lang="fr-FR" sz="1000" b="0" baseline="0">
              <a:solidFill>
                <a:schemeClr val="dk1"/>
              </a:solidFill>
              <a:latin typeface="Segoe UI" panose="020B0502040204020203" pitchFamily="34" charset="0"/>
              <a:ea typeface="+mn-ea"/>
              <a:cs typeface="Segoe UI" panose="020B0502040204020203" pitchFamily="34" charset="0"/>
            </a:rPr>
            <a:t>Coefficient thermique du coffre en W/(m².K)</a:t>
          </a:r>
        </a:p>
        <a:p>
          <a:pPr>
            <a:lnSpc>
              <a:spcPts val="1100"/>
            </a:lnSpc>
          </a:pPr>
          <a:endParaRPr lang="fr-FR" sz="1000" b="0" baseline="0">
            <a:solidFill>
              <a:schemeClr val="dk1"/>
            </a:solidFill>
            <a:latin typeface="Segoe UI" panose="020B0502040204020203" pitchFamily="34" charset="0"/>
            <a:ea typeface="+mn-ea"/>
            <a:cs typeface="Segoe UI" panose="020B0502040204020203" pitchFamily="34" charset="0"/>
          </a:endParaRPr>
        </a:p>
        <a:p>
          <a:r>
            <a:rPr lang="fr-FR" sz="1000" b="1" baseline="0">
              <a:solidFill>
                <a:schemeClr val="dk1"/>
              </a:solidFill>
              <a:latin typeface="Segoe UI" panose="020B0502040204020203" pitchFamily="34" charset="0"/>
              <a:ea typeface="+mn-ea"/>
              <a:cs typeface="Segoe UI" panose="020B0502040204020203" pitchFamily="34" charset="0"/>
            </a:rPr>
            <a:t>        Uc1 = </a:t>
          </a:r>
          <a:r>
            <a:rPr lang="fr-FR" sz="1000" b="0" baseline="0">
              <a:solidFill>
                <a:schemeClr val="dk1"/>
              </a:solidFill>
              <a:latin typeface="Segoe UI" panose="020B0502040204020203" pitchFamily="34" charset="0"/>
              <a:ea typeface="+mn-ea"/>
              <a:cs typeface="Segoe UI" panose="020B0502040204020203" pitchFamily="34" charset="0"/>
            </a:rPr>
            <a:t>Coefficient surfacique moyen en partie courante du coffre, en W/(m².K)</a:t>
          </a:r>
        </a:p>
        <a:p>
          <a:endParaRPr lang="fr-FR" sz="1000" b="0" baseline="0">
            <a:solidFill>
              <a:schemeClr val="dk1"/>
            </a:solidFill>
            <a:latin typeface="Segoe UI" panose="020B0502040204020203" pitchFamily="34" charset="0"/>
            <a:ea typeface="+mn-ea"/>
            <a:cs typeface="Segoe UI" panose="020B0502040204020203" pitchFamily="34" charset="0"/>
          </a:endParaRPr>
        </a:p>
        <a:p>
          <a:pPr>
            <a:lnSpc>
              <a:spcPts val="1300"/>
            </a:lnSpc>
          </a:pPr>
          <a:r>
            <a:rPr lang="fr-FR" sz="1000" b="1" baseline="0">
              <a:solidFill>
                <a:schemeClr val="dk1"/>
              </a:solidFill>
              <a:latin typeface="Segoe UI" panose="020B0502040204020203" pitchFamily="34" charset="0"/>
              <a:ea typeface="+mn-ea"/>
              <a:cs typeface="Segoe UI" panose="020B0502040204020203" pitchFamily="34" charset="0"/>
            </a:rPr>
            <a:t>        Ue</a:t>
          </a:r>
          <a:r>
            <a:rPr lang="fr-FR" sz="1100" b="0" i="0" u="none" strike="noStrike" baseline="0">
              <a:solidFill>
                <a:schemeClr val="dk1"/>
              </a:solidFill>
              <a:latin typeface="+mn-lt"/>
              <a:ea typeface="+mn-ea"/>
              <a:cs typeface="+mn-cs"/>
            </a:rPr>
            <a:t> </a:t>
          </a:r>
          <a:r>
            <a:rPr lang="fr-FR" sz="1000" b="0" baseline="0">
              <a:solidFill>
                <a:schemeClr val="dk1"/>
              </a:solidFill>
              <a:latin typeface="Segoe UI" panose="020B0502040204020203" pitchFamily="34" charset="0"/>
              <a:ea typeface="+mn-ea"/>
              <a:cs typeface="Segoe UI" panose="020B0502040204020203" pitchFamily="34" charset="0"/>
            </a:rPr>
            <a:t>= Coefficient surfacique des embouts du coffre, en W/(m².K)</a:t>
          </a:r>
        </a:p>
        <a:p>
          <a:pPr marL="0" marR="0" lvl="0" indent="0" defTabSz="914400" eaLnBrk="1" fontAlgn="auto" latinLnBrk="0" hangingPunct="1">
            <a:lnSpc>
              <a:spcPts val="1100"/>
            </a:lnSpc>
            <a:spcBef>
              <a:spcPts val="0"/>
            </a:spcBef>
            <a:spcAft>
              <a:spcPts val="0"/>
            </a:spcAft>
            <a:buClrTx/>
            <a:buSzTx/>
            <a:buFontTx/>
            <a:buNone/>
            <a:tabLst/>
            <a:defRPr/>
          </a:pPr>
          <a:endParaRPr lang="fr-FR" sz="1000" b="0" baseline="0">
            <a:solidFill>
              <a:schemeClr val="dk1"/>
            </a:solidFill>
            <a:latin typeface="Segoe UI" panose="020B0502040204020203" pitchFamily="34" charset="0"/>
            <a:ea typeface="+mn-ea"/>
            <a:cs typeface="Segoe UI" panose="020B0502040204020203" pitchFamily="34" charset="0"/>
          </a:endParaRPr>
        </a:p>
        <a:p>
          <a:pPr>
            <a:lnSpc>
              <a:spcPts val="1300"/>
            </a:lnSpc>
          </a:pPr>
          <a:r>
            <a:rPr lang="fr-FR" sz="1000" b="0" baseline="0">
              <a:solidFill>
                <a:schemeClr val="dk1"/>
              </a:solidFill>
              <a:latin typeface="Segoe UI" panose="020B0502040204020203" pitchFamily="34" charset="0"/>
              <a:ea typeface="+mn-ea"/>
              <a:cs typeface="Segoe UI" panose="020B0502040204020203" pitchFamily="34" charset="0"/>
            </a:rPr>
            <a:t>        </a:t>
          </a:r>
          <a:r>
            <a:rPr lang="fr-FR" sz="1000" b="1" baseline="0">
              <a:solidFill>
                <a:schemeClr val="dk1"/>
              </a:solidFill>
              <a:latin typeface="Segoe UI" panose="020B0502040204020203" pitchFamily="34" charset="0"/>
              <a:ea typeface="+mn-ea"/>
              <a:cs typeface="Segoe UI" panose="020B0502040204020203" pitchFamily="34" charset="0"/>
            </a:rPr>
            <a:t>Ae</a:t>
          </a:r>
          <a:r>
            <a:rPr lang="fr-FR" sz="1100" b="0" i="0" u="none" strike="noStrike" baseline="0">
              <a:solidFill>
                <a:schemeClr val="dk1"/>
              </a:solidFill>
              <a:latin typeface="+mn-lt"/>
              <a:ea typeface="+mn-ea"/>
              <a:cs typeface="+mn-cs"/>
            </a:rPr>
            <a:t> </a:t>
          </a:r>
          <a:r>
            <a:rPr lang="fr-FR" sz="1000" b="0" baseline="0">
              <a:solidFill>
                <a:schemeClr val="dk1"/>
              </a:solidFill>
              <a:latin typeface="Segoe UI" panose="020B0502040204020203" pitchFamily="34" charset="0"/>
              <a:ea typeface="+mn-ea"/>
              <a:cs typeface="Segoe UI" panose="020B0502040204020203" pitchFamily="34" charset="0"/>
            </a:rPr>
            <a:t>= Aire de l’embout du coffre en contact direct avec l’ambiance intérieure, en m²</a:t>
          </a:r>
        </a:p>
        <a:p>
          <a:pPr>
            <a:lnSpc>
              <a:spcPts val="1800"/>
            </a:lnSpc>
          </a:pPr>
          <a:endParaRPr lang="fr-FR" sz="1000" b="0" baseline="0">
            <a:solidFill>
              <a:schemeClr val="dk1"/>
            </a:solidFill>
            <a:latin typeface="Segoe UI" panose="020B0502040204020203" pitchFamily="34" charset="0"/>
            <a:ea typeface="+mn-ea"/>
            <a:cs typeface="Segoe UI" panose="020B0502040204020203" pitchFamily="34" charset="0"/>
          </a:endParaRPr>
        </a:p>
        <a:p>
          <a:pPr>
            <a:lnSpc>
              <a:spcPts val="900"/>
            </a:lnSpc>
          </a:pPr>
          <a:endParaRPr lang="fr-FR" sz="1000" baseline="0">
            <a:latin typeface="Segoe UI" panose="020B0502040204020203" pitchFamily="34" charset="0"/>
            <a:cs typeface="Segoe UI" panose="020B0502040204020203" pitchFamily="34" charset="0"/>
          </a:endParaRPr>
        </a:p>
        <a:p>
          <a:pPr>
            <a:lnSpc>
              <a:spcPts val="800"/>
            </a:lnSpc>
          </a:pPr>
          <a:endParaRPr lang="fr-FR" sz="1000" baseline="0">
            <a:latin typeface="Segoe UI" panose="020B0502040204020203" pitchFamily="34" charset="0"/>
            <a:cs typeface="Segoe UI" panose="020B0502040204020203" pitchFamily="34" charset="0"/>
          </a:endParaRPr>
        </a:p>
        <a:p>
          <a:pPr>
            <a:lnSpc>
              <a:spcPts val="900"/>
            </a:lnSpc>
          </a:pPr>
          <a:endParaRPr lang="fr-FR" sz="1000">
            <a:latin typeface="Segoe UI" panose="020B0502040204020203" pitchFamily="34" charset="0"/>
            <a:cs typeface="Segoe UI" panose="020B0502040204020203" pitchFamily="34" charset="0"/>
          </a:endParaRPr>
        </a:p>
      </xdr:txBody>
    </xdr:sp>
    <xdr:clientData/>
  </xdr:twoCellAnchor>
  <xdr:oneCellAnchor>
    <xdr:from>
      <xdr:col>0</xdr:col>
      <xdr:colOff>0</xdr:colOff>
      <xdr:row>5</xdr:row>
      <xdr:rowOff>161925</xdr:rowOff>
    </xdr:from>
    <xdr:ext cx="6343650" cy="676275"/>
    <xdr:pic>
      <xdr:nvPicPr>
        <xdr:cNvPr id="4" name="Image 2">
          <a:extLst>
            <a:ext uri="{FF2B5EF4-FFF2-40B4-BE49-F238E27FC236}">
              <a16:creationId xmlns:a16="http://schemas.microsoft.com/office/drawing/2014/main" id="{E33B281E-48DC-4232-8C32-FA1E3A07ECE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162050"/>
          <a:ext cx="6343650"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1</xdr:col>
      <xdr:colOff>3175</xdr:colOff>
      <xdr:row>29</xdr:row>
      <xdr:rowOff>144463</xdr:rowOff>
    </xdr:from>
    <xdr:to>
      <xdr:col>7</xdr:col>
      <xdr:colOff>19050</xdr:colOff>
      <xdr:row>30</xdr:row>
      <xdr:rowOff>152400</xdr:rowOff>
    </xdr:to>
    <xdr:sp macro="" textlink="">
      <xdr:nvSpPr>
        <xdr:cNvPr id="5" name="Text Box 4">
          <a:extLst>
            <a:ext uri="{FF2B5EF4-FFF2-40B4-BE49-F238E27FC236}">
              <a16:creationId xmlns:a16="http://schemas.microsoft.com/office/drawing/2014/main" id="{BCF734EE-5E53-466C-88D1-840801CB78F1}"/>
            </a:ext>
          </a:extLst>
        </xdr:cNvPr>
        <xdr:cNvSpPr txBox="1">
          <a:spLocks noChangeArrowheads="1"/>
        </xdr:cNvSpPr>
      </xdr:nvSpPr>
      <xdr:spPr bwMode="auto">
        <a:xfrm>
          <a:off x="841375" y="5945188"/>
          <a:ext cx="5045075" cy="207962"/>
        </a:xfrm>
        <a:prstGeom prst="rect">
          <a:avLst/>
        </a:prstGeom>
        <a:solidFill>
          <a:schemeClr val="accent3">
            <a:lumMod val="40000"/>
            <a:lumOff val="60000"/>
          </a:schemeClr>
        </a:solidFill>
        <a:ln w="9525">
          <a:solidFill>
            <a:srgbClr val="000000"/>
          </a:solidFill>
          <a:miter lim="800000"/>
          <a:headEnd/>
          <a:tailEnd/>
        </a:ln>
      </xdr:spPr>
      <xdr:txBody>
        <a:bodyPr vertOverflow="clip" wrap="square" lIns="91440" tIns="45720" rIns="91440" bIns="45720" anchor="t" upright="1"/>
        <a:lstStyle/>
        <a:p>
          <a:pPr algn="ctr" rtl="0">
            <a:lnSpc>
              <a:spcPts val="1200"/>
            </a:lnSpc>
            <a:defRPr sz="1000"/>
          </a:pPr>
          <a:r>
            <a:rPr lang="fr-FR" sz="1000" b="1" i="1" u="none" strike="noStrike" baseline="0">
              <a:solidFill>
                <a:srgbClr val="000000"/>
              </a:solidFill>
              <a:latin typeface="Segoe UI" panose="020B0502040204020203" pitchFamily="34" charset="0"/>
              <a:cs typeface="Segoe UI" panose="020B0502040204020203" pitchFamily="34" charset="0"/>
            </a:rPr>
            <a:t>* Obtention du crédit d’impôt car </a:t>
          </a:r>
          <a:r>
            <a:rPr lang="fr-FR" sz="1050" b="1">
              <a:latin typeface="Segoe UI" panose="020B0502040204020203" pitchFamily="34" charset="0"/>
              <a:ea typeface="+mn-ea"/>
              <a:cs typeface="Segoe UI" panose="020B0502040204020203" pitchFamily="34" charset="0"/>
            </a:rPr>
            <a:t>ΔR</a:t>
          </a:r>
          <a:r>
            <a:rPr lang="fr-FR" sz="1000" b="1" i="1" u="none" strike="noStrike" baseline="0">
              <a:solidFill>
                <a:srgbClr val="000000"/>
              </a:solidFill>
              <a:latin typeface="Segoe UI" panose="020B0502040204020203" pitchFamily="34" charset="0"/>
              <a:cs typeface="Segoe UI" panose="020B0502040204020203" pitchFamily="34" charset="0"/>
            </a:rPr>
            <a:t> strictement supérieur à 0,20 m².k/W</a:t>
          </a:r>
        </a:p>
        <a:p>
          <a:pPr algn="ctr" rtl="0">
            <a:lnSpc>
              <a:spcPts val="1200"/>
            </a:lnSpc>
            <a:defRPr sz="1000"/>
          </a:pPr>
          <a:endParaRPr lang="fr-FR" sz="1000" b="1" i="1" u="none" strike="noStrike" baseline="0">
            <a:solidFill>
              <a:srgbClr val="000000"/>
            </a:solidFill>
            <a:latin typeface="Segoe UI" panose="020B0502040204020203" pitchFamily="34" charset="0"/>
            <a:cs typeface="Segoe UI" panose="020B0502040204020203" pitchFamily="34" charset="0"/>
          </a:endParaRPr>
        </a:p>
      </xdr:txBody>
    </xdr:sp>
    <xdr:clientData/>
  </xdr:twoCellAnchor>
  <xdr:oneCellAnchor>
    <xdr:from>
      <xdr:col>0</xdr:col>
      <xdr:colOff>104775</xdr:colOff>
      <xdr:row>8</xdr:row>
      <xdr:rowOff>180975</xdr:rowOff>
    </xdr:from>
    <xdr:ext cx="3705225" cy="3486150"/>
    <xdr:pic>
      <xdr:nvPicPr>
        <xdr:cNvPr id="6" name="Image 4">
          <a:extLst>
            <a:ext uri="{FF2B5EF4-FFF2-40B4-BE49-F238E27FC236}">
              <a16:creationId xmlns:a16="http://schemas.microsoft.com/office/drawing/2014/main" id="{36DA793F-CC1D-4963-93C5-9DCFCFAA136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4775" y="1781175"/>
          <a:ext cx="3705225" cy="3486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304800</xdr:colOff>
      <xdr:row>7</xdr:row>
      <xdr:rowOff>228600</xdr:rowOff>
    </xdr:from>
    <xdr:ext cx="1819275" cy="3867150"/>
    <xdr:pic>
      <xdr:nvPicPr>
        <xdr:cNvPr id="7" name="Image 16">
          <a:extLst>
            <a:ext uri="{FF2B5EF4-FFF2-40B4-BE49-F238E27FC236}">
              <a16:creationId xmlns:a16="http://schemas.microsoft.com/office/drawing/2014/main" id="{52333C36-A881-4B41-ADDA-B19E64BAB8F4}"/>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495800" y="1600200"/>
          <a:ext cx="1819275" cy="386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8</xdr:col>
      <xdr:colOff>403411</xdr:colOff>
      <xdr:row>19</xdr:row>
      <xdr:rowOff>76200</xdr:rowOff>
    </xdr:from>
    <xdr:to>
      <xdr:col>14</xdr:col>
      <xdr:colOff>246530</xdr:colOff>
      <xdr:row>27</xdr:row>
      <xdr:rowOff>190499</xdr:rowOff>
    </xdr:to>
    <xdr:sp macro="" textlink="">
      <xdr:nvSpPr>
        <xdr:cNvPr id="8" name="Rectangle 7">
          <a:extLst>
            <a:ext uri="{FF2B5EF4-FFF2-40B4-BE49-F238E27FC236}">
              <a16:creationId xmlns:a16="http://schemas.microsoft.com/office/drawing/2014/main" id="{A2B3E1C2-4965-48AD-81E9-A8512A334DAC}"/>
            </a:ext>
          </a:extLst>
        </xdr:cNvPr>
        <xdr:cNvSpPr/>
      </xdr:nvSpPr>
      <xdr:spPr>
        <a:xfrm>
          <a:off x="7109011" y="3876675"/>
          <a:ext cx="4872319" cy="1714499"/>
        </a:xfrm>
        <a:prstGeom prst="rect">
          <a:avLst/>
        </a:prstGeom>
        <a:solidFill>
          <a:schemeClr val="accent2">
            <a:alpha val="20000"/>
          </a:schemeClr>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clientData/>
  </xdr:twoCellAnchor>
  <xdr:twoCellAnchor editAs="oneCell">
    <xdr:from>
      <xdr:col>0</xdr:col>
      <xdr:colOff>28575</xdr:colOff>
      <xdr:row>0</xdr:row>
      <xdr:rowOff>0</xdr:rowOff>
    </xdr:from>
    <xdr:to>
      <xdr:col>2</xdr:col>
      <xdr:colOff>341178</xdr:colOff>
      <xdr:row>3</xdr:row>
      <xdr:rowOff>15240</xdr:rowOff>
    </xdr:to>
    <xdr:pic>
      <xdr:nvPicPr>
        <xdr:cNvPr id="9" name="Image 8">
          <a:extLst>
            <a:ext uri="{FF2B5EF4-FFF2-40B4-BE49-F238E27FC236}">
              <a16:creationId xmlns:a16="http://schemas.microsoft.com/office/drawing/2014/main" id="{A0E710EF-8084-4D67-9360-2EB179B73DAF}"/>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28575" y="0"/>
          <a:ext cx="1703253" cy="758190"/>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ufme.fr/wp-content/uploads/2025/07/FT02-BLOC-BAIE-VOLET-DERRIERE-2025.pdf"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club.ufme.fr/wp-content/uploads/2025/10/FT03-BLOC-BAIE-VOLET-APPARENT.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Y43"/>
  <sheetViews>
    <sheetView tabSelected="1" zoomScale="85" zoomScaleNormal="85" workbookViewId="0">
      <pane xSplit="5" ySplit="7" topLeftCell="F8" activePane="bottomRight" state="frozenSplit"/>
      <selection pane="topRight" activeCell="G6" sqref="G6"/>
      <selection pane="bottomLeft" activeCell="B4" sqref="B4"/>
      <selection pane="bottomRight" activeCell="B3" sqref="B3"/>
    </sheetView>
  </sheetViews>
  <sheetFormatPr baseColWidth="10" defaultColWidth="11" defaultRowHeight="20.100000000000001" customHeight="1" x14ac:dyDescent="0.4"/>
  <cols>
    <col min="1" max="1" width="10.09765625" style="3" customWidth="1"/>
    <col min="2" max="2" width="10.09765625" style="3" bestFit="1" customWidth="1"/>
    <col min="3" max="3" width="12.19921875" style="3" bestFit="1" customWidth="1"/>
    <col min="4" max="4" width="12.5" style="9" bestFit="1" customWidth="1"/>
    <col min="5" max="5" width="10.5" style="3" customWidth="1"/>
    <col min="6" max="6" width="20.59765625" style="3" customWidth="1"/>
    <col min="7" max="7" width="9.59765625" style="4" customWidth="1"/>
    <col min="8" max="9" width="8.59765625" style="3" hidden="1" customWidth="1"/>
    <col min="10" max="10" width="20.59765625" style="1" customWidth="1"/>
    <col min="11" max="11" width="9.59765625" style="4" customWidth="1"/>
    <col min="12" max="13" width="8.59765625" style="1" hidden="1" customWidth="1"/>
    <col min="14" max="14" width="20.59765625" style="1" customWidth="1"/>
    <col min="15" max="15" width="9.59765625" style="1" customWidth="1"/>
    <col min="16" max="17" width="8.59765625" style="1" hidden="1" customWidth="1"/>
    <col min="18" max="18" width="20.59765625" style="1" customWidth="1"/>
    <col min="19" max="19" width="9.59765625" style="1" customWidth="1"/>
    <col min="20" max="21" width="8.59765625" style="1" hidden="1" customWidth="1"/>
    <col min="22" max="22" width="20.59765625" style="1" customWidth="1"/>
    <col min="23" max="23" width="9.59765625" style="1" customWidth="1"/>
    <col min="24" max="25" width="8.59765625" style="1" hidden="1" customWidth="1"/>
    <col min="26" max="16384" width="11" style="1"/>
  </cols>
  <sheetData>
    <row r="1" spans="1:25" ht="19.2" x14ac:dyDescent="0.45">
      <c r="A1" s="10" t="s">
        <v>104</v>
      </c>
      <c r="B1" s="1"/>
      <c r="C1" s="1"/>
      <c r="D1" s="2"/>
      <c r="E1" s="1"/>
      <c r="F1" s="1"/>
      <c r="H1" s="1"/>
      <c r="I1" s="1"/>
    </row>
    <row r="2" spans="1:25" ht="16.8" x14ac:dyDescent="0.4">
      <c r="A2" s="51">
        <v>45643</v>
      </c>
      <c r="B2" s="1"/>
      <c r="C2" s="1"/>
      <c r="D2" s="2"/>
      <c r="E2" s="1"/>
      <c r="F2" s="1"/>
      <c r="H2" s="1"/>
      <c r="I2" s="1"/>
    </row>
    <row r="3" spans="1:25" ht="21" customHeight="1" x14ac:dyDescent="0.4">
      <c r="A3" s="51"/>
      <c r="B3" s="1"/>
      <c r="C3" s="117">
        <v>1</v>
      </c>
      <c r="D3" s="118"/>
      <c r="E3" s="1"/>
      <c r="F3" s="117">
        <v>2</v>
      </c>
      <c r="G3" s="119"/>
      <c r="H3" s="119"/>
      <c r="I3" s="119"/>
      <c r="J3" s="119"/>
      <c r="K3" s="119"/>
      <c r="L3" s="119"/>
      <c r="M3" s="119"/>
      <c r="N3" s="119"/>
      <c r="O3" s="119"/>
      <c r="P3" s="119"/>
      <c r="Q3" s="119"/>
      <c r="R3" s="119"/>
      <c r="S3" s="119"/>
      <c r="T3" s="119"/>
      <c r="U3" s="119"/>
      <c r="V3" s="119"/>
      <c r="W3" s="118"/>
    </row>
    <row r="4" spans="1:25" ht="75" customHeight="1" x14ac:dyDescent="0.4">
      <c r="A4" s="1"/>
      <c r="B4" s="1"/>
      <c r="C4" s="114"/>
      <c r="D4" s="115"/>
      <c r="E4" s="1"/>
      <c r="F4" s="114"/>
      <c r="G4" s="116"/>
      <c r="H4" s="116"/>
      <c r="I4" s="116"/>
      <c r="J4" s="116"/>
      <c r="K4" s="116"/>
      <c r="L4" s="116"/>
      <c r="M4" s="116"/>
      <c r="N4" s="116"/>
      <c r="O4" s="116"/>
      <c r="P4" s="116"/>
      <c r="Q4" s="116"/>
      <c r="R4" s="116"/>
      <c r="S4" s="116"/>
      <c r="T4" s="116"/>
      <c r="U4" s="116"/>
      <c r="V4" s="116"/>
      <c r="W4" s="115"/>
    </row>
    <row r="5" spans="1:25" ht="33.75" customHeight="1" x14ac:dyDescent="0.4">
      <c r="A5" s="1"/>
      <c r="B5" s="1"/>
      <c r="C5" s="52" t="s">
        <v>139</v>
      </c>
      <c r="D5" s="53">
        <v>1.5</v>
      </c>
      <c r="E5" s="1"/>
      <c r="F5" s="1"/>
      <c r="H5" s="1"/>
      <c r="I5" s="1"/>
    </row>
    <row r="6" spans="1:25" ht="18" customHeight="1" x14ac:dyDescent="0.4">
      <c r="A6" s="1"/>
      <c r="B6" s="1"/>
      <c r="E6" s="1"/>
      <c r="F6" s="1"/>
      <c r="H6" s="1"/>
      <c r="I6" s="1"/>
      <c r="J6" s="15"/>
      <c r="K6" s="16"/>
      <c r="L6" s="17"/>
      <c r="M6" s="17"/>
      <c r="N6" s="18"/>
      <c r="O6" s="17"/>
      <c r="P6" s="17"/>
      <c r="Q6" s="17"/>
      <c r="R6" s="19"/>
    </row>
    <row r="7" spans="1:25" s="23" customFormat="1" ht="51" customHeight="1" thickBot="1" x14ac:dyDescent="0.4">
      <c r="A7" s="25" t="s">
        <v>140</v>
      </c>
      <c r="B7" s="25" t="s">
        <v>135</v>
      </c>
      <c r="C7" s="25" t="s">
        <v>132</v>
      </c>
      <c r="D7" s="25" t="s">
        <v>133</v>
      </c>
      <c r="E7" s="25" t="s">
        <v>134</v>
      </c>
      <c r="F7" s="36" t="s">
        <v>105</v>
      </c>
      <c r="G7" s="36" t="s">
        <v>0</v>
      </c>
      <c r="H7" s="36" t="s">
        <v>129</v>
      </c>
      <c r="I7" s="36" t="s">
        <v>1</v>
      </c>
      <c r="J7" s="37" t="s">
        <v>141</v>
      </c>
      <c r="K7" s="37" t="s">
        <v>0</v>
      </c>
      <c r="L7" s="37" t="s">
        <v>129</v>
      </c>
      <c r="M7" s="37" t="s">
        <v>1</v>
      </c>
      <c r="N7" s="47" t="s">
        <v>131</v>
      </c>
      <c r="O7" s="47" t="s">
        <v>0</v>
      </c>
      <c r="P7" s="38" t="s">
        <v>129</v>
      </c>
      <c r="Q7" s="38" t="s">
        <v>1</v>
      </c>
      <c r="R7" s="39" t="s">
        <v>130</v>
      </c>
      <c r="S7" s="39" t="s">
        <v>0</v>
      </c>
      <c r="T7" s="39" t="s">
        <v>129</v>
      </c>
      <c r="U7" s="39" t="s">
        <v>1</v>
      </c>
      <c r="V7" s="40" t="s">
        <v>138</v>
      </c>
      <c r="W7" s="40" t="s">
        <v>0</v>
      </c>
      <c r="X7" s="26" t="s">
        <v>129</v>
      </c>
      <c r="Y7" s="26" t="s">
        <v>1</v>
      </c>
    </row>
    <row r="8" spans="1:25" ht="20.100000000000001" customHeight="1" x14ac:dyDescent="0.4">
      <c r="A8" s="104" t="s">
        <v>2</v>
      </c>
      <c r="B8" s="97" t="s">
        <v>137</v>
      </c>
      <c r="C8" s="91">
        <v>190</v>
      </c>
      <c r="D8" s="54" t="s">
        <v>127</v>
      </c>
      <c r="E8" s="93"/>
      <c r="F8" s="5" t="s">
        <v>3</v>
      </c>
      <c r="G8" s="27">
        <f t="shared" ref="G8:G37" si="0">H8+(I8/$D$5)</f>
        <v>1.4239999999999999</v>
      </c>
      <c r="H8" s="5" t="str">
        <f t="shared" ref="H8:H37" si="1">MID(F8,4,5)</f>
        <v>0,908</v>
      </c>
      <c r="I8" s="28" t="str">
        <f>MID(F8,10,5)</f>
        <v>0,774</v>
      </c>
      <c r="J8" s="5" t="s">
        <v>4</v>
      </c>
      <c r="K8" s="29">
        <f t="shared" ref="K8:K37" si="2">L8+M8/$D$5</f>
        <v>0.97533333333333339</v>
      </c>
      <c r="L8" s="5" t="str">
        <f>MID(J8,4,5)</f>
        <v>0,908</v>
      </c>
      <c r="M8" s="5" t="str">
        <f>MID(J8,10,5)</f>
        <v>0,101</v>
      </c>
      <c r="N8" s="87"/>
      <c r="O8" s="87"/>
      <c r="P8" s="87"/>
      <c r="Q8" s="87"/>
      <c r="R8" s="87"/>
      <c r="S8" s="87"/>
      <c r="T8" s="87"/>
      <c r="U8" s="87"/>
      <c r="V8" s="84"/>
      <c r="W8" s="85"/>
      <c r="X8" s="85"/>
      <c r="Y8" s="86"/>
    </row>
    <row r="9" spans="1:25" ht="20.100000000000001" customHeight="1" x14ac:dyDescent="0.4">
      <c r="A9" s="105"/>
      <c r="B9" s="98"/>
      <c r="C9" s="92"/>
      <c r="D9" s="82" t="s">
        <v>128</v>
      </c>
      <c r="E9" s="94"/>
      <c r="F9" s="6" t="s">
        <v>5</v>
      </c>
      <c r="G9" s="13">
        <f t="shared" si="0"/>
        <v>1.502</v>
      </c>
      <c r="H9" s="6" t="str">
        <f t="shared" si="1"/>
        <v>0,986</v>
      </c>
      <c r="I9" s="7" t="str">
        <f t="shared" ref="I9:I37" si="3">MID(F9,10,5)</f>
        <v>0,774</v>
      </c>
      <c r="J9" s="6" t="s">
        <v>6</v>
      </c>
      <c r="K9" s="14">
        <f t="shared" si="2"/>
        <v>1.0533333333333332</v>
      </c>
      <c r="L9" s="6" t="str">
        <f t="shared" ref="L9:L37" si="4">MID(J9,4,5)</f>
        <v>0,986</v>
      </c>
      <c r="M9" s="6" t="str">
        <f t="shared" ref="M9:M37" si="5">MID(J9,10,5)</f>
        <v>0,101</v>
      </c>
      <c r="N9" s="6" t="s">
        <v>10</v>
      </c>
      <c r="O9" s="20">
        <f>P9+Q9/$D$5</f>
        <v>0.9943333333333334</v>
      </c>
      <c r="P9" s="6" t="str">
        <f>MID(N9,4,5)</f>
        <v>0,927</v>
      </c>
      <c r="Q9" s="6" t="str">
        <f>MID(N9,10,5)</f>
        <v>0,101</v>
      </c>
      <c r="R9" s="6" t="s">
        <v>9</v>
      </c>
      <c r="S9" s="21">
        <f>T9+(U9/$D$5)</f>
        <v>1.4430000000000001</v>
      </c>
      <c r="T9" s="6" t="str">
        <f>MID(R9,4,5)</f>
        <v>0,927</v>
      </c>
      <c r="U9" s="6" t="str">
        <f>MID(R9,10,5)</f>
        <v>0,774</v>
      </c>
      <c r="V9" s="11" t="s">
        <v>106</v>
      </c>
      <c r="W9" s="14">
        <f>X9+Y9/$D$5</f>
        <v>0.96700000000000008</v>
      </c>
      <c r="X9" s="6" t="str">
        <f t="shared" ref="X9:X43" si="6">MID(V9,4,5)</f>
        <v>0,901</v>
      </c>
      <c r="Y9" s="30" t="str">
        <f t="shared" ref="Y9:Y43" si="7">MID(V9,10,5)</f>
        <v>0,099</v>
      </c>
    </row>
    <row r="10" spans="1:25" ht="20.100000000000001" customHeight="1" thickBot="1" x14ac:dyDescent="0.45">
      <c r="A10" s="105"/>
      <c r="B10" s="98"/>
      <c r="C10" s="92"/>
      <c r="D10" s="83"/>
      <c r="E10" s="22" t="s">
        <v>136</v>
      </c>
      <c r="F10" s="8" t="s">
        <v>7</v>
      </c>
      <c r="G10" s="31">
        <f t="shared" si="0"/>
        <v>1.526</v>
      </c>
      <c r="H10" s="8" t="str">
        <f t="shared" si="1"/>
        <v>1,010</v>
      </c>
      <c r="I10" s="32" t="str">
        <f t="shared" si="3"/>
        <v>0,774</v>
      </c>
      <c r="J10" s="8" t="s">
        <v>8</v>
      </c>
      <c r="K10" s="24">
        <f t="shared" si="2"/>
        <v>1.0773333333333333</v>
      </c>
      <c r="L10" s="8" t="str">
        <f t="shared" si="4"/>
        <v>1,010</v>
      </c>
      <c r="M10" s="8" t="str">
        <f t="shared" si="5"/>
        <v>0,101</v>
      </c>
      <c r="N10" s="8" t="s">
        <v>12</v>
      </c>
      <c r="O10" s="33">
        <f>P10+Q10/$D$5</f>
        <v>1.0353333333333332</v>
      </c>
      <c r="P10" s="8" t="str">
        <f>MID(N10,4,5)</f>
        <v>0,968</v>
      </c>
      <c r="Q10" s="8" t="str">
        <f>MID(N10,10,5)</f>
        <v>0,101</v>
      </c>
      <c r="R10" s="8" t="s">
        <v>11</v>
      </c>
      <c r="S10" s="34">
        <f>T10+(U10/$D$5)</f>
        <v>1.484</v>
      </c>
      <c r="T10" s="8" t="str">
        <f>MID(R10,4,5)</f>
        <v>0,968</v>
      </c>
      <c r="U10" s="8" t="str">
        <f>MID(R10,10,5)</f>
        <v>0,774</v>
      </c>
      <c r="V10" s="12" t="s">
        <v>107</v>
      </c>
      <c r="W10" s="24">
        <f>X10+Y10/$D$5</f>
        <v>1.006</v>
      </c>
      <c r="X10" s="8" t="str">
        <f t="shared" si="6"/>
        <v>0,940</v>
      </c>
      <c r="Y10" s="35" t="str">
        <f t="shared" si="7"/>
        <v>0,099</v>
      </c>
    </row>
    <row r="11" spans="1:25" ht="20.100000000000001" customHeight="1" x14ac:dyDescent="0.4">
      <c r="A11" s="105"/>
      <c r="B11" s="98"/>
      <c r="C11" s="95">
        <v>220</v>
      </c>
      <c r="D11" s="54" t="s">
        <v>127</v>
      </c>
      <c r="E11" s="93"/>
      <c r="F11" s="5" t="s">
        <v>13</v>
      </c>
      <c r="G11" s="27">
        <f t="shared" si="0"/>
        <v>1.4416666666666669</v>
      </c>
      <c r="H11" s="5" t="str">
        <f t="shared" si="1"/>
        <v>0,909</v>
      </c>
      <c r="I11" s="28" t="str">
        <f t="shared" si="3"/>
        <v>0,799</v>
      </c>
      <c r="J11" s="5" t="s">
        <v>14</v>
      </c>
      <c r="K11" s="29">
        <f t="shared" si="2"/>
        <v>0.98766666666666669</v>
      </c>
      <c r="L11" s="5" t="str">
        <f t="shared" si="4"/>
        <v>0,909</v>
      </c>
      <c r="M11" s="5" t="str">
        <f t="shared" si="5"/>
        <v>0,118</v>
      </c>
      <c r="N11" s="87"/>
      <c r="O11" s="87"/>
      <c r="P11" s="87"/>
      <c r="Q11" s="87"/>
      <c r="R11" s="87"/>
      <c r="S11" s="87"/>
      <c r="T11" s="87"/>
      <c r="U11" s="87"/>
      <c r="V11" s="84"/>
      <c r="W11" s="85"/>
      <c r="X11" s="85"/>
      <c r="Y11" s="86"/>
    </row>
    <row r="12" spans="1:25" ht="20.100000000000001" customHeight="1" x14ac:dyDescent="0.4">
      <c r="A12" s="105"/>
      <c r="B12" s="98"/>
      <c r="C12" s="95"/>
      <c r="D12" s="82" t="s">
        <v>128</v>
      </c>
      <c r="E12" s="94"/>
      <c r="F12" s="6" t="s">
        <v>15</v>
      </c>
      <c r="G12" s="13">
        <f t="shared" si="0"/>
        <v>1.5086666666666666</v>
      </c>
      <c r="H12" s="6" t="str">
        <f t="shared" si="1"/>
        <v>0,976</v>
      </c>
      <c r="I12" s="7" t="str">
        <f t="shared" si="3"/>
        <v>0,799</v>
      </c>
      <c r="J12" s="6" t="s">
        <v>16</v>
      </c>
      <c r="K12" s="14">
        <f t="shared" si="2"/>
        <v>1.0536666666666665</v>
      </c>
      <c r="L12" s="6" t="str">
        <f t="shared" si="4"/>
        <v>0,975</v>
      </c>
      <c r="M12" s="6" t="str">
        <f t="shared" si="5"/>
        <v>0,118</v>
      </c>
      <c r="N12" s="6" t="s">
        <v>20</v>
      </c>
      <c r="O12" s="20">
        <f>P12+Q12/$D$5</f>
        <v>0.9916666666666667</v>
      </c>
      <c r="P12" s="6" t="str">
        <f>MID(N12,4,5)</f>
        <v>0,913</v>
      </c>
      <c r="Q12" s="6" t="str">
        <f>MID(N12,10,5)</f>
        <v>0,118</v>
      </c>
      <c r="R12" s="6" t="s">
        <v>19</v>
      </c>
      <c r="S12" s="21">
        <f>T12+(U12/$D$5)</f>
        <v>1.4456666666666669</v>
      </c>
      <c r="T12" s="6" t="str">
        <f>MID(R12,4,5)</f>
        <v>0,913</v>
      </c>
      <c r="U12" s="6" t="str">
        <f>MID(R12,10,5)</f>
        <v>0,799</v>
      </c>
      <c r="V12" s="11" t="s">
        <v>108</v>
      </c>
      <c r="W12" s="14">
        <f>X12+Y12/$D$5</f>
        <v>0.9976666666666667</v>
      </c>
      <c r="X12" s="6" t="str">
        <f t="shared" si="6"/>
        <v>0,923</v>
      </c>
      <c r="Y12" s="30" t="str">
        <f t="shared" si="7"/>
        <v>0,112</v>
      </c>
    </row>
    <row r="13" spans="1:25" ht="20.100000000000001" customHeight="1" thickBot="1" x14ac:dyDescent="0.45">
      <c r="A13" s="106"/>
      <c r="B13" s="107"/>
      <c r="C13" s="103"/>
      <c r="D13" s="83"/>
      <c r="E13" s="22" t="s">
        <v>136</v>
      </c>
      <c r="F13" s="8" t="s">
        <v>17</v>
      </c>
      <c r="G13" s="31">
        <f t="shared" si="0"/>
        <v>1.5066666666666668</v>
      </c>
      <c r="H13" s="8" t="str">
        <f t="shared" si="1"/>
        <v>0,974</v>
      </c>
      <c r="I13" s="32" t="str">
        <f t="shared" si="3"/>
        <v>0,799</v>
      </c>
      <c r="J13" s="8" t="s">
        <v>18</v>
      </c>
      <c r="K13" s="24">
        <f t="shared" si="2"/>
        <v>1.0526666666666666</v>
      </c>
      <c r="L13" s="8" t="str">
        <f t="shared" si="4"/>
        <v>0,974</v>
      </c>
      <c r="M13" s="8" t="str">
        <f t="shared" si="5"/>
        <v>0,118</v>
      </c>
      <c r="N13" s="8" t="s">
        <v>22</v>
      </c>
      <c r="O13" s="33">
        <f>P13+Q13/$D$5</f>
        <v>1.0016666666666667</v>
      </c>
      <c r="P13" s="8" t="str">
        <f>MID(N13,4,5)</f>
        <v>0,923</v>
      </c>
      <c r="Q13" s="8" t="str">
        <f>MID(N13,10,5)</f>
        <v>0,118</v>
      </c>
      <c r="R13" s="8" t="s">
        <v>21</v>
      </c>
      <c r="S13" s="34">
        <f>T13+(U13/$D$5)</f>
        <v>1.4556666666666667</v>
      </c>
      <c r="T13" s="8" t="str">
        <f>MID(R13,4,5)</f>
        <v>0,923</v>
      </c>
      <c r="U13" s="8" t="str">
        <f>MID(R13,10,5)</f>
        <v>0,799</v>
      </c>
      <c r="V13" s="8" t="s">
        <v>109</v>
      </c>
      <c r="W13" s="24">
        <f>X13+Y13/$D$5</f>
        <v>1.0396666666666667</v>
      </c>
      <c r="X13" s="8" t="str">
        <f t="shared" si="6"/>
        <v>0,965</v>
      </c>
      <c r="Y13" s="35" t="str">
        <f t="shared" si="7"/>
        <v>0,112</v>
      </c>
    </row>
    <row r="14" spans="1:25" ht="20.100000000000001" customHeight="1" x14ac:dyDescent="0.4">
      <c r="A14" s="108" t="s">
        <v>23</v>
      </c>
      <c r="B14" s="100">
        <v>100</v>
      </c>
      <c r="C14" s="102">
        <v>190</v>
      </c>
      <c r="D14" s="54" t="s">
        <v>127</v>
      </c>
      <c r="E14" s="93"/>
      <c r="F14" s="5" t="s">
        <v>24</v>
      </c>
      <c r="G14" s="27">
        <f t="shared" si="0"/>
        <v>1.3926666666666667</v>
      </c>
      <c r="H14" s="5" t="str">
        <f t="shared" si="1"/>
        <v>0,896</v>
      </c>
      <c r="I14" s="5" t="str">
        <f t="shared" si="3"/>
        <v>0,745</v>
      </c>
      <c r="J14" s="5" t="s">
        <v>25</v>
      </c>
      <c r="K14" s="29">
        <f t="shared" si="2"/>
        <v>0.95799999999999996</v>
      </c>
      <c r="L14" s="5" t="str">
        <f t="shared" si="4"/>
        <v>0,896</v>
      </c>
      <c r="M14" s="5" t="str">
        <f t="shared" si="5"/>
        <v>0,093</v>
      </c>
      <c r="N14" s="87"/>
      <c r="O14" s="87"/>
      <c r="P14" s="87"/>
      <c r="Q14" s="87"/>
      <c r="R14" s="87"/>
      <c r="S14" s="87"/>
      <c r="T14" s="87"/>
      <c r="U14" s="87"/>
      <c r="V14" s="84"/>
      <c r="W14" s="85"/>
      <c r="X14" s="85"/>
      <c r="Y14" s="86"/>
    </row>
    <row r="15" spans="1:25" ht="20.100000000000001" customHeight="1" x14ac:dyDescent="0.4">
      <c r="A15" s="109"/>
      <c r="B15" s="89"/>
      <c r="C15" s="92"/>
      <c r="D15" s="82" t="s">
        <v>128</v>
      </c>
      <c r="E15" s="94"/>
      <c r="F15" s="6" t="s">
        <v>26</v>
      </c>
      <c r="G15" s="13">
        <f t="shared" si="0"/>
        <v>1.4806666666666666</v>
      </c>
      <c r="H15" s="6" t="str">
        <f t="shared" si="1"/>
        <v>0,984</v>
      </c>
      <c r="I15" s="6" t="str">
        <f t="shared" si="3"/>
        <v>0,745</v>
      </c>
      <c r="J15" s="6" t="s">
        <v>27</v>
      </c>
      <c r="K15" s="14">
        <f t="shared" si="2"/>
        <v>1.046</v>
      </c>
      <c r="L15" s="6" t="str">
        <f t="shared" si="4"/>
        <v>0,984</v>
      </c>
      <c r="M15" s="6" t="str">
        <f t="shared" si="5"/>
        <v>0,093</v>
      </c>
      <c r="N15" s="6" t="s">
        <v>31</v>
      </c>
      <c r="O15" s="20">
        <f>P15+Q15/$D$5</f>
        <v>0.99</v>
      </c>
      <c r="P15" s="6" t="str">
        <f>MID(N15,4,5)</f>
        <v>0,928</v>
      </c>
      <c r="Q15" s="6" t="str">
        <f>MID(N15,10,5)</f>
        <v>0,093</v>
      </c>
      <c r="R15" s="6" t="s">
        <v>30</v>
      </c>
      <c r="S15" s="21">
        <f>T15+(U15/$D$5)</f>
        <v>1.4246666666666667</v>
      </c>
      <c r="T15" s="6" t="str">
        <f>MID(R15,4,5)</f>
        <v>0,928</v>
      </c>
      <c r="U15" s="6" t="str">
        <f>MID(R15,10,5)</f>
        <v>0,745</v>
      </c>
      <c r="V15" s="6" t="s">
        <v>110</v>
      </c>
      <c r="W15" s="14">
        <f>X15+Y15/$D$5</f>
        <v>0.95100000000000007</v>
      </c>
      <c r="X15" s="6" t="str">
        <f t="shared" si="6"/>
        <v>0,885</v>
      </c>
      <c r="Y15" s="30" t="str">
        <f t="shared" si="7"/>
        <v>0,099</v>
      </c>
    </row>
    <row r="16" spans="1:25" ht="20.100000000000001" customHeight="1" thickBot="1" x14ac:dyDescent="0.45">
      <c r="A16" s="109"/>
      <c r="B16" s="89"/>
      <c r="C16" s="92"/>
      <c r="D16" s="83"/>
      <c r="E16" s="22" t="s">
        <v>136</v>
      </c>
      <c r="F16" s="8" t="s">
        <v>28</v>
      </c>
      <c r="G16" s="31">
        <f t="shared" si="0"/>
        <v>1.4966666666666666</v>
      </c>
      <c r="H16" s="8" t="str">
        <f t="shared" si="1"/>
        <v>1,000</v>
      </c>
      <c r="I16" s="8" t="str">
        <f t="shared" si="3"/>
        <v>0,745</v>
      </c>
      <c r="J16" s="8" t="s">
        <v>29</v>
      </c>
      <c r="K16" s="24">
        <f t="shared" si="2"/>
        <v>1.0620000000000001</v>
      </c>
      <c r="L16" s="8" t="str">
        <f t="shared" si="4"/>
        <v>1,000</v>
      </c>
      <c r="M16" s="8" t="str">
        <f t="shared" si="5"/>
        <v>0,093</v>
      </c>
      <c r="N16" s="8" t="s">
        <v>33</v>
      </c>
      <c r="O16" s="33">
        <f>P16+Q16/$D$5</f>
        <v>1.0269999999999999</v>
      </c>
      <c r="P16" s="8" t="str">
        <f>MID(N16,4,5)</f>
        <v>0,965</v>
      </c>
      <c r="Q16" s="8" t="str">
        <f>MID(N16,10,5)</f>
        <v>0,093</v>
      </c>
      <c r="R16" s="8" t="s">
        <v>32</v>
      </c>
      <c r="S16" s="34">
        <f>T16+(U16/$D$5)</f>
        <v>1.4616666666666667</v>
      </c>
      <c r="T16" s="8" t="str">
        <f>MID(R16,4,5)</f>
        <v>0,965</v>
      </c>
      <c r="U16" s="8" t="str">
        <f>MID(R16,10,5)</f>
        <v>0,745</v>
      </c>
      <c r="V16" s="8" t="s">
        <v>111</v>
      </c>
      <c r="W16" s="24">
        <f>X16+Y16/$D$5</f>
        <v>0.99500000000000011</v>
      </c>
      <c r="X16" s="8" t="str">
        <f t="shared" si="6"/>
        <v>0,929</v>
      </c>
      <c r="Y16" s="35" t="str">
        <f t="shared" si="7"/>
        <v>0,099</v>
      </c>
    </row>
    <row r="17" spans="1:25" ht="20.100000000000001" customHeight="1" x14ac:dyDescent="0.4">
      <c r="A17" s="109"/>
      <c r="B17" s="89"/>
      <c r="C17" s="95">
        <v>220</v>
      </c>
      <c r="D17" s="54" t="s">
        <v>127</v>
      </c>
      <c r="E17" s="93"/>
      <c r="F17" s="5" t="s">
        <v>34</v>
      </c>
      <c r="G17" s="27">
        <f t="shared" si="0"/>
        <v>1.4206666666666667</v>
      </c>
      <c r="H17" s="5" t="str">
        <f t="shared" si="1"/>
        <v>0,888</v>
      </c>
      <c r="I17" s="5" t="str">
        <f t="shared" si="3"/>
        <v>0,799</v>
      </c>
      <c r="J17" s="5" t="s">
        <v>35</v>
      </c>
      <c r="K17" s="29">
        <f t="shared" si="2"/>
        <v>0.96199999999999997</v>
      </c>
      <c r="L17" s="5" t="str">
        <f t="shared" si="4"/>
        <v>0,888</v>
      </c>
      <c r="M17" s="5" t="str">
        <f t="shared" si="5"/>
        <v>0,111</v>
      </c>
      <c r="N17" s="87"/>
      <c r="O17" s="87"/>
      <c r="P17" s="87"/>
      <c r="Q17" s="87"/>
      <c r="R17" s="87"/>
      <c r="S17" s="87"/>
      <c r="T17" s="87"/>
      <c r="U17" s="87"/>
      <c r="V17" s="84"/>
      <c r="W17" s="85"/>
      <c r="X17" s="85"/>
      <c r="Y17" s="86"/>
    </row>
    <row r="18" spans="1:25" ht="20.100000000000001" customHeight="1" x14ac:dyDescent="0.4">
      <c r="A18" s="109"/>
      <c r="B18" s="89"/>
      <c r="C18" s="95"/>
      <c r="D18" s="82" t="s">
        <v>128</v>
      </c>
      <c r="E18" s="94"/>
      <c r="F18" s="6" t="s">
        <v>36</v>
      </c>
      <c r="G18" s="13">
        <f t="shared" si="0"/>
        <v>1.5056666666666667</v>
      </c>
      <c r="H18" s="6" t="str">
        <f t="shared" si="1"/>
        <v>0,973</v>
      </c>
      <c r="I18" s="6" t="str">
        <f t="shared" si="3"/>
        <v>0,799</v>
      </c>
      <c r="J18" s="6" t="s">
        <v>37</v>
      </c>
      <c r="K18" s="14">
        <f t="shared" si="2"/>
        <v>1.0469999999999999</v>
      </c>
      <c r="L18" s="6" t="str">
        <f t="shared" si="4"/>
        <v>0,973</v>
      </c>
      <c r="M18" s="6" t="str">
        <f t="shared" si="5"/>
        <v>0,111</v>
      </c>
      <c r="N18" s="6" t="s">
        <v>41</v>
      </c>
      <c r="O18" s="20">
        <f>P18+Q18/$D$5</f>
        <v>0.98</v>
      </c>
      <c r="P18" s="6" t="str">
        <f>MID(N18,4,5)</f>
        <v>0,906</v>
      </c>
      <c r="Q18" s="6" t="str">
        <f>MID(N18,10,5)</f>
        <v>0,111</v>
      </c>
      <c r="R18" s="6" t="s">
        <v>40</v>
      </c>
      <c r="S18" s="21">
        <f>T18+(U18/$D$5)</f>
        <v>1.4386666666666668</v>
      </c>
      <c r="T18" s="6" t="str">
        <f>MID(R18,4,5)</f>
        <v>0,906</v>
      </c>
      <c r="U18" s="6" t="str">
        <f>MID(R18,10,5)</f>
        <v>0,799</v>
      </c>
      <c r="V18" s="6" t="s">
        <v>112</v>
      </c>
      <c r="W18" s="14">
        <f>X18+Y18/$D$5</f>
        <v>0.98066666666666669</v>
      </c>
      <c r="X18" s="6" t="str">
        <f t="shared" si="6"/>
        <v>0,906</v>
      </c>
      <c r="Y18" s="30" t="str">
        <f t="shared" si="7"/>
        <v>0,112</v>
      </c>
    </row>
    <row r="19" spans="1:25" ht="20.100000000000001" customHeight="1" thickBot="1" x14ac:dyDescent="0.45">
      <c r="A19" s="109"/>
      <c r="B19" s="101"/>
      <c r="C19" s="103"/>
      <c r="D19" s="83"/>
      <c r="E19" s="22" t="s">
        <v>136</v>
      </c>
      <c r="F19" s="8" t="s">
        <v>38</v>
      </c>
      <c r="G19" s="31">
        <f t="shared" si="0"/>
        <v>1.4946666666666668</v>
      </c>
      <c r="H19" s="8" t="str">
        <f t="shared" si="1"/>
        <v>0,962</v>
      </c>
      <c r="I19" s="8" t="str">
        <f t="shared" si="3"/>
        <v>0,799</v>
      </c>
      <c r="J19" s="8" t="s">
        <v>39</v>
      </c>
      <c r="K19" s="24">
        <f t="shared" si="2"/>
        <v>1.036</v>
      </c>
      <c r="L19" s="8" t="str">
        <f t="shared" si="4"/>
        <v>0,962</v>
      </c>
      <c r="M19" s="8" t="str">
        <f t="shared" si="5"/>
        <v>0,111</v>
      </c>
      <c r="N19" s="8" t="s">
        <v>43</v>
      </c>
      <c r="O19" s="33">
        <f>P19+Q19/$D$5</f>
        <v>0.99099999999999999</v>
      </c>
      <c r="P19" s="8" t="str">
        <f>MID(N19,4,5)</f>
        <v>0,917</v>
      </c>
      <c r="Q19" s="8" t="str">
        <f>MID(N19,10,5)</f>
        <v>0,111</v>
      </c>
      <c r="R19" s="8" t="s">
        <v>42</v>
      </c>
      <c r="S19" s="34">
        <f>T19+(U19/$D$5)</f>
        <v>1.4496666666666669</v>
      </c>
      <c r="T19" s="8" t="str">
        <f>MID(R19,4,5)</f>
        <v>0,917</v>
      </c>
      <c r="U19" s="8" t="str">
        <f>MID(R19,10,5)</f>
        <v>0,799</v>
      </c>
      <c r="V19" s="8" t="s">
        <v>113</v>
      </c>
      <c r="W19" s="24">
        <f>X19+Y19/$D$5</f>
        <v>1.0306666666666666</v>
      </c>
      <c r="X19" s="8" t="str">
        <f t="shared" si="6"/>
        <v>0,956</v>
      </c>
      <c r="Y19" s="35" t="str">
        <f t="shared" si="7"/>
        <v>0,112</v>
      </c>
    </row>
    <row r="20" spans="1:25" ht="20.100000000000001" customHeight="1" x14ac:dyDescent="0.4">
      <c r="A20" s="109"/>
      <c r="B20" s="97">
        <v>120</v>
      </c>
      <c r="C20" s="91">
        <v>190</v>
      </c>
      <c r="D20" s="54" t="s">
        <v>127</v>
      </c>
      <c r="E20" s="93"/>
      <c r="F20" s="5" t="s">
        <v>44</v>
      </c>
      <c r="G20" s="27">
        <f t="shared" si="0"/>
        <v>1.2090000000000001</v>
      </c>
      <c r="H20" s="5" t="str">
        <f t="shared" si="1"/>
        <v>0,793</v>
      </c>
      <c r="I20" s="5" t="str">
        <f t="shared" si="3"/>
        <v>0,624</v>
      </c>
      <c r="J20" s="5" t="s">
        <v>45</v>
      </c>
      <c r="K20" s="29">
        <f t="shared" si="2"/>
        <v>0.83233333333333337</v>
      </c>
      <c r="L20" s="5" t="str">
        <f t="shared" si="4"/>
        <v>0,793</v>
      </c>
      <c r="M20" s="5" t="str">
        <f t="shared" si="5"/>
        <v>0,059</v>
      </c>
      <c r="N20" s="87"/>
      <c r="O20" s="87"/>
      <c r="P20" s="87"/>
      <c r="Q20" s="87"/>
      <c r="R20" s="87"/>
      <c r="S20" s="87"/>
      <c r="T20" s="87"/>
      <c r="U20" s="87"/>
      <c r="V20" s="84"/>
      <c r="W20" s="85"/>
      <c r="X20" s="85"/>
      <c r="Y20" s="86"/>
    </row>
    <row r="21" spans="1:25" ht="20.100000000000001" customHeight="1" x14ac:dyDescent="0.4">
      <c r="A21" s="109"/>
      <c r="B21" s="98"/>
      <c r="C21" s="92"/>
      <c r="D21" s="82" t="s">
        <v>128</v>
      </c>
      <c r="E21" s="94"/>
      <c r="F21" s="6" t="s">
        <v>46</v>
      </c>
      <c r="G21" s="13">
        <f t="shared" si="0"/>
        <v>1.2709999999999999</v>
      </c>
      <c r="H21" s="6" t="str">
        <f t="shared" si="1"/>
        <v>0,855</v>
      </c>
      <c r="I21" s="6" t="str">
        <f t="shared" si="3"/>
        <v>0,624</v>
      </c>
      <c r="J21" s="6" t="s">
        <v>47</v>
      </c>
      <c r="K21" s="14">
        <f t="shared" si="2"/>
        <v>0.89433333333333331</v>
      </c>
      <c r="L21" s="6" t="str">
        <f t="shared" si="4"/>
        <v>0,855</v>
      </c>
      <c r="M21" s="6" t="str">
        <f t="shared" si="5"/>
        <v>0,059</v>
      </c>
      <c r="N21" s="6" t="s">
        <v>51</v>
      </c>
      <c r="O21" s="20">
        <f>P21+Q21/$D$5</f>
        <v>0.84733333333333338</v>
      </c>
      <c r="P21" s="6" t="str">
        <f>MID(N21,4,5)</f>
        <v>0,808</v>
      </c>
      <c r="Q21" s="6" t="str">
        <f>MID(N21,10,5)</f>
        <v>0,059</v>
      </c>
      <c r="R21" s="6" t="s">
        <v>50</v>
      </c>
      <c r="S21" s="21">
        <f>T21+(U21/$D$5)</f>
        <v>1.224</v>
      </c>
      <c r="T21" s="6" t="str">
        <f>MID(R21,4,5)</f>
        <v>0,808</v>
      </c>
      <c r="U21" s="6" t="str">
        <f>MID(R21,10,5)</f>
        <v>0,624</v>
      </c>
      <c r="V21" s="11" t="s">
        <v>114</v>
      </c>
      <c r="W21" s="14">
        <f>X21+Y21/$D$5</f>
        <v>0.81666666666666665</v>
      </c>
      <c r="X21" s="6" t="str">
        <f t="shared" si="6"/>
        <v>0,770</v>
      </c>
      <c r="Y21" s="30" t="str">
        <f t="shared" si="7"/>
        <v>0,070</v>
      </c>
    </row>
    <row r="22" spans="1:25" ht="20.100000000000001" customHeight="1" thickBot="1" x14ac:dyDescent="0.45">
      <c r="A22" s="109"/>
      <c r="B22" s="98"/>
      <c r="C22" s="92"/>
      <c r="D22" s="83"/>
      <c r="E22" s="22" t="s">
        <v>136</v>
      </c>
      <c r="F22" s="8" t="s">
        <v>48</v>
      </c>
      <c r="G22" s="31">
        <f t="shared" si="0"/>
        <v>1.286</v>
      </c>
      <c r="H22" s="8" t="str">
        <f t="shared" si="1"/>
        <v>0,870</v>
      </c>
      <c r="I22" s="8" t="str">
        <f t="shared" si="3"/>
        <v>0,624</v>
      </c>
      <c r="J22" s="8" t="s">
        <v>49</v>
      </c>
      <c r="K22" s="24">
        <f t="shared" si="2"/>
        <v>0.90933333333333333</v>
      </c>
      <c r="L22" s="8" t="str">
        <f t="shared" si="4"/>
        <v>0,870</v>
      </c>
      <c r="M22" s="8" t="str">
        <f t="shared" si="5"/>
        <v>0,059</v>
      </c>
      <c r="N22" s="8" t="s">
        <v>53</v>
      </c>
      <c r="O22" s="33">
        <f>P22+Q22/$D$5</f>
        <v>0.8763333333333333</v>
      </c>
      <c r="P22" s="8" t="str">
        <f>MID(N22,4,5)</f>
        <v>0,837</v>
      </c>
      <c r="Q22" s="8" t="str">
        <f>MID(N22,10,5)</f>
        <v>0,059</v>
      </c>
      <c r="R22" s="8" t="s">
        <v>52</v>
      </c>
      <c r="S22" s="34">
        <f>T22+(U22/$D$5)</f>
        <v>1.2529999999999999</v>
      </c>
      <c r="T22" s="8" t="str">
        <f>MID(R22,4,5)</f>
        <v>0,837</v>
      </c>
      <c r="U22" s="8" t="str">
        <f>MID(R22,10,5)</f>
        <v>0,624</v>
      </c>
      <c r="V22" s="12" t="s">
        <v>115</v>
      </c>
      <c r="W22" s="24">
        <f>X22+Y22/$D$5</f>
        <v>0.84766666666666668</v>
      </c>
      <c r="X22" s="8" t="str">
        <f t="shared" si="6"/>
        <v>0,801</v>
      </c>
      <c r="Y22" s="35" t="str">
        <f t="shared" si="7"/>
        <v>0,070</v>
      </c>
    </row>
    <row r="23" spans="1:25" ht="20.100000000000001" customHeight="1" x14ac:dyDescent="0.4">
      <c r="A23" s="109"/>
      <c r="B23" s="98"/>
      <c r="C23" s="95">
        <v>220</v>
      </c>
      <c r="D23" s="54" t="s">
        <v>127</v>
      </c>
      <c r="E23" s="93"/>
      <c r="F23" s="5" t="s">
        <v>54</v>
      </c>
      <c r="G23" s="27">
        <f t="shared" si="0"/>
        <v>1.238</v>
      </c>
      <c r="H23" s="5" t="str">
        <f t="shared" si="1"/>
        <v>0,802</v>
      </c>
      <c r="I23" s="5" t="str">
        <f t="shared" si="3"/>
        <v>0,654</v>
      </c>
      <c r="J23" s="5" t="s">
        <v>55</v>
      </c>
      <c r="K23" s="29">
        <f t="shared" si="2"/>
        <v>0.85333333333333339</v>
      </c>
      <c r="L23" s="5" t="str">
        <f t="shared" si="4"/>
        <v>0,802</v>
      </c>
      <c r="M23" s="5" t="str">
        <f t="shared" si="5"/>
        <v>0,077</v>
      </c>
      <c r="N23" s="87"/>
      <c r="O23" s="87"/>
      <c r="P23" s="87"/>
      <c r="Q23" s="87"/>
      <c r="R23" s="87"/>
      <c r="S23" s="87"/>
      <c r="T23" s="87"/>
      <c r="U23" s="87"/>
      <c r="V23" s="84"/>
      <c r="W23" s="85"/>
      <c r="X23" s="85"/>
      <c r="Y23" s="86"/>
    </row>
    <row r="24" spans="1:25" ht="20.100000000000001" customHeight="1" x14ac:dyDescent="0.4">
      <c r="A24" s="109"/>
      <c r="B24" s="98"/>
      <c r="C24" s="95"/>
      <c r="D24" s="82" t="s">
        <v>128</v>
      </c>
      <c r="E24" s="94"/>
      <c r="F24" s="6" t="s">
        <v>56</v>
      </c>
      <c r="G24" s="13">
        <f t="shared" si="0"/>
        <v>1.2929999999999999</v>
      </c>
      <c r="H24" s="6" t="str">
        <f t="shared" si="1"/>
        <v>0,857</v>
      </c>
      <c r="I24" s="6" t="str">
        <f t="shared" si="3"/>
        <v>0,654</v>
      </c>
      <c r="J24" s="6" t="s">
        <v>57</v>
      </c>
      <c r="K24" s="14">
        <f t="shared" si="2"/>
        <v>0.90833333333333333</v>
      </c>
      <c r="L24" s="6" t="str">
        <f t="shared" si="4"/>
        <v>0,857</v>
      </c>
      <c r="M24" s="6" t="str">
        <f t="shared" si="5"/>
        <v>0,077</v>
      </c>
      <c r="N24" s="6" t="s">
        <v>61</v>
      </c>
      <c r="O24" s="20">
        <f>P24+Q24/$D$5</f>
        <v>0.87033333333333329</v>
      </c>
      <c r="P24" s="6" t="str">
        <f>MID(N24,4,5)</f>
        <v>0,819</v>
      </c>
      <c r="Q24" s="6" t="str">
        <f>MID(N24,10,5)</f>
        <v>0,077</v>
      </c>
      <c r="R24" s="6" t="s">
        <v>60</v>
      </c>
      <c r="S24" s="21">
        <f>T24+(U24/$D$5)</f>
        <v>1.2549999999999999</v>
      </c>
      <c r="T24" s="6" t="str">
        <f>MID(R24,4,5)</f>
        <v>0,819</v>
      </c>
      <c r="U24" s="6" t="str">
        <f>MID(R24,10,5)</f>
        <v>0,654</v>
      </c>
      <c r="V24" s="11" t="s">
        <v>116</v>
      </c>
      <c r="W24" s="14">
        <f>X24+Y24/$D$5</f>
        <v>0.8590000000000001</v>
      </c>
      <c r="X24" s="6" t="str">
        <f t="shared" si="6"/>
        <v>0,805</v>
      </c>
      <c r="Y24" s="30" t="str">
        <f t="shared" si="7"/>
        <v>0,081</v>
      </c>
    </row>
    <row r="25" spans="1:25" ht="20.100000000000001" customHeight="1" thickBot="1" x14ac:dyDescent="0.45">
      <c r="A25" s="109"/>
      <c r="B25" s="99"/>
      <c r="C25" s="96"/>
      <c r="D25" s="83"/>
      <c r="E25" s="22" t="s">
        <v>136</v>
      </c>
      <c r="F25" s="8" t="s">
        <v>58</v>
      </c>
      <c r="G25" s="31">
        <f t="shared" si="0"/>
        <v>1.31</v>
      </c>
      <c r="H25" s="8" t="str">
        <f t="shared" si="1"/>
        <v>0,874</v>
      </c>
      <c r="I25" s="8" t="str">
        <f t="shared" si="3"/>
        <v>0,654</v>
      </c>
      <c r="J25" s="8" t="s">
        <v>59</v>
      </c>
      <c r="K25" s="24">
        <f t="shared" si="2"/>
        <v>0.92533333333333334</v>
      </c>
      <c r="L25" s="8" t="str">
        <f t="shared" si="4"/>
        <v>0,874</v>
      </c>
      <c r="M25" s="8" t="str">
        <f t="shared" si="5"/>
        <v>0,077</v>
      </c>
      <c r="N25" s="8" t="s">
        <v>63</v>
      </c>
      <c r="O25" s="33">
        <f>P25+Q25/$D$5</f>
        <v>0.8833333333333333</v>
      </c>
      <c r="P25" s="8" t="str">
        <f>MID(N25,4,5)</f>
        <v>0,832</v>
      </c>
      <c r="Q25" s="8" t="str">
        <f>MID(N25,10,5)</f>
        <v>0,077</v>
      </c>
      <c r="R25" s="8" t="s">
        <v>62</v>
      </c>
      <c r="S25" s="34">
        <f>T25+(U25/$D$5)</f>
        <v>1.268</v>
      </c>
      <c r="T25" s="8" t="str">
        <f>MID(R25,4,5)</f>
        <v>0,832</v>
      </c>
      <c r="U25" s="8" t="str">
        <f>MID(R25,10,5)</f>
        <v>0,654</v>
      </c>
      <c r="V25" s="12" t="s">
        <v>117</v>
      </c>
      <c r="W25" s="24">
        <f>X25+Y25/$D$5</f>
        <v>0.89800000000000002</v>
      </c>
      <c r="X25" s="8" t="str">
        <f t="shared" si="6"/>
        <v>0,844</v>
      </c>
      <c r="Y25" s="35" t="str">
        <f t="shared" si="7"/>
        <v>0,081</v>
      </c>
    </row>
    <row r="26" spans="1:25" ht="20.100000000000001" customHeight="1" x14ac:dyDescent="0.4">
      <c r="A26" s="109"/>
      <c r="B26" s="88">
        <v>140</v>
      </c>
      <c r="C26" s="91">
        <v>190</v>
      </c>
      <c r="D26" s="54" t="s">
        <v>127</v>
      </c>
      <c r="E26" s="93"/>
      <c r="F26" s="5" t="s">
        <v>64</v>
      </c>
      <c r="G26" s="27">
        <f t="shared" si="0"/>
        <v>1.077</v>
      </c>
      <c r="H26" s="5" t="str">
        <f t="shared" si="1"/>
        <v>0,741</v>
      </c>
      <c r="I26" s="5" t="str">
        <f t="shared" si="3"/>
        <v>0,504</v>
      </c>
      <c r="J26" s="5" t="s">
        <v>65</v>
      </c>
      <c r="K26" s="29">
        <f t="shared" si="2"/>
        <v>0.76033333333333331</v>
      </c>
      <c r="L26" s="5" t="str">
        <f t="shared" si="4"/>
        <v>0,741</v>
      </c>
      <c r="M26" s="5" t="str">
        <f t="shared" si="5"/>
        <v>0,029</v>
      </c>
      <c r="N26" s="87"/>
      <c r="O26" s="87"/>
      <c r="P26" s="87"/>
      <c r="Q26" s="87"/>
      <c r="R26" s="87"/>
      <c r="S26" s="87"/>
      <c r="T26" s="87"/>
      <c r="U26" s="87"/>
      <c r="V26" s="84"/>
      <c r="W26" s="85"/>
      <c r="X26" s="85"/>
      <c r="Y26" s="86"/>
    </row>
    <row r="27" spans="1:25" ht="20.100000000000001" customHeight="1" x14ac:dyDescent="0.4">
      <c r="A27" s="109"/>
      <c r="B27" s="89"/>
      <c r="C27" s="92"/>
      <c r="D27" s="82" t="s">
        <v>128</v>
      </c>
      <c r="E27" s="94"/>
      <c r="F27" s="6" t="s">
        <v>66</v>
      </c>
      <c r="G27" s="13">
        <f t="shared" si="0"/>
        <v>1.1180000000000001</v>
      </c>
      <c r="H27" s="6" t="str">
        <f t="shared" si="1"/>
        <v>0,782</v>
      </c>
      <c r="I27" s="6" t="str">
        <f t="shared" si="3"/>
        <v>0,504</v>
      </c>
      <c r="J27" s="6" t="s">
        <v>67</v>
      </c>
      <c r="K27" s="14">
        <f t="shared" si="2"/>
        <v>0.80133333333333334</v>
      </c>
      <c r="L27" s="6" t="str">
        <f t="shared" si="4"/>
        <v>0,782</v>
      </c>
      <c r="M27" s="6" t="str">
        <f t="shared" si="5"/>
        <v>0,029</v>
      </c>
      <c r="N27" s="6" t="s">
        <v>71</v>
      </c>
      <c r="O27" s="20">
        <f>P27+Q27/$D$5</f>
        <v>0.7573333333333333</v>
      </c>
      <c r="P27" s="6" t="str">
        <f>MID(N27,4,5)</f>
        <v>0,738</v>
      </c>
      <c r="Q27" s="6" t="str">
        <f>MID(N27,10,5)</f>
        <v>0,029</v>
      </c>
      <c r="R27" s="6" t="s">
        <v>70</v>
      </c>
      <c r="S27" s="21">
        <f>T27+(U27/$D$5)</f>
        <v>1.0740000000000001</v>
      </c>
      <c r="T27" s="6" t="str">
        <f>MID(R27,4,5)</f>
        <v>0,738</v>
      </c>
      <c r="U27" s="6" t="str">
        <f>MID(R27,10,5)</f>
        <v>0,504</v>
      </c>
      <c r="V27" s="11" t="s">
        <v>118</v>
      </c>
      <c r="W27" s="14">
        <f>X27+Y27/$D$5</f>
        <v>0.70633333333333337</v>
      </c>
      <c r="X27" s="6" t="str">
        <f t="shared" si="6"/>
        <v>0,681</v>
      </c>
      <c r="Y27" s="30" t="str">
        <f t="shared" si="7"/>
        <v>0,038</v>
      </c>
    </row>
    <row r="28" spans="1:25" ht="20.100000000000001" customHeight="1" thickBot="1" x14ac:dyDescent="0.45">
      <c r="A28" s="109"/>
      <c r="B28" s="89"/>
      <c r="C28" s="92"/>
      <c r="D28" s="83"/>
      <c r="E28" s="22" t="s">
        <v>136</v>
      </c>
      <c r="F28" s="8" t="s">
        <v>68</v>
      </c>
      <c r="G28" s="31">
        <f t="shared" si="0"/>
        <v>1.131</v>
      </c>
      <c r="H28" s="8" t="str">
        <f t="shared" si="1"/>
        <v>0,795</v>
      </c>
      <c r="I28" s="8" t="str">
        <f t="shared" si="3"/>
        <v>0,504</v>
      </c>
      <c r="J28" s="8" t="s">
        <v>69</v>
      </c>
      <c r="K28" s="24">
        <f t="shared" si="2"/>
        <v>0.81433333333333335</v>
      </c>
      <c r="L28" s="8" t="str">
        <f t="shared" si="4"/>
        <v>0,795</v>
      </c>
      <c r="M28" s="8" t="str">
        <f t="shared" si="5"/>
        <v>0,029</v>
      </c>
      <c r="N28" s="8" t="s">
        <v>73</v>
      </c>
      <c r="O28" s="33">
        <f>P28+Q28/$D$5</f>
        <v>0.78233333333333333</v>
      </c>
      <c r="P28" s="8" t="str">
        <f>MID(N28,4,5)</f>
        <v>0,763</v>
      </c>
      <c r="Q28" s="8" t="str">
        <f>MID(N28,10,5)</f>
        <v>0,029</v>
      </c>
      <c r="R28" s="8" t="s">
        <v>72</v>
      </c>
      <c r="S28" s="34">
        <f>T28+(U28/$D$5)</f>
        <v>1.099</v>
      </c>
      <c r="T28" s="8" t="str">
        <f>MID(R28,4,5)</f>
        <v>0,763</v>
      </c>
      <c r="U28" s="8" t="str">
        <f>MID(R28,10,5)</f>
        <v>0,504</v>
      </c>
      <c r="V28" s="12" t="s">
        <v>119</v>
      </c>
      <c r="W28" s="24">
        <f>X28+Y28/$D$5</f>
        <v>0.73233333333333328</v>
      </c>
      <c r="X28" s="8" t="str">
        <f t="shared" si="6"/>
        <v>0,707</v>
      </c>
      <c r="Y28" s="35" t="str">
        <f t="shared" si="7"/>
        <v>0,038</v>
      </c>
    </row>
    <row r="29" spans="1:25" ht="20.100000000000001" customHeight="1" x14ac:dyDescent="0.4">
      <c r="A29" s="109"/>
      <c r="B29" s="89"/>
      <c r="C29" s="95">
        <v>220</v>
      </c>
      <c r="D29" s="54" t="s">
        <v>127</v>
      </c>
      <c r="E29" s="93"/>
      <c r="F29" s="5" t="s">
        <v>74</v>
      </c>
      <c r="G29" s="27">
        <f t="shared" si="0"/>
        <v>1.0920000000000001</v>
      </c>
      <c r="H29" s="5" t="str">
        <f t="shared" si="1"/>
        <v>0,738</v>
      </c>
      <c r="I29" s="5" t="str">
        <f t="shared" si="3"/>
        <v>0,531</v>
      </c>
      <c r="J29" s="5" t="s">
        <v>75</v>
      </c>
      <c r="K29" s="29">
        <f t="shared" si="2"/>
        <v>0.76866666666666661</v>
      </c>
      <c r="L29" s="5" t="str">
        <f t="shared" si="4"/>
        <v>0,738</v>
      </c>
      <c r="M29" s="5" t="str">
        <f t="shared" si="5"/>
        <v>0,046</v>
      </c>
      <c r="N29" s="87"/>
      <c r="O29" s="87"/>
      <c r="P29" s="87"/>
      <c r="Q29" s="87"/>
      <c r="R29" s="87"/>
      <c r="S29" s="87"/>
      <c r="T29" s="87"/>
      <c r="U29" s="87"/>
      <c r="V29" s="84"/>
      <c r="W29" s="85"/>
      <c r="X29" s="85"/>
      <c r="Y29" s="86"/>
    </row>
    <row r="30" spans="1:25" ht="20.100000000000001" customHeight="1" x14ac:dyDescent="0.4">
      <c r="A30" s="109"/>
      <c r="B30" s="89"/>
      <c r="C30" s="95"/>
      <c r="D30" s="82" t="s">
        <v>128</v>
      </c>
      <c r="E30" s="94"/>
      <c r="F30" s="6" t="s">
        <v>76</v>
      </c>
      <c r="G30" s="13">
        <f t="shared" si="0"/>
        <v>1.1560000000000001</v>
      </c>
      <c r="H30" s="6" t="str">
        <f t="shared" si="1"/>
        <v>0,802</v>
      </c>
      <c r="I30" s="6" t="str">
        <f t="shared" si="3"/>
        <v>0,531</v>
      </c>
      <c r="J30" s="6" t="s">
        <v>77</v>
      </c>
      <c r="K30" s="14">
        <f t="shared" si="2"/>
        <v>0.83266666666666667</v>
      </c>
      <c r="L30" s="6" t="str">
        <f t="shared" si="4"/>
        <v>0,802</v>
      </c>
      <c r="M30" s="6" t="str">
        <f t="shared" si="5"/>
        <v>0,046</v>
      </c>
      <c r="N30" s="6" t="s">
        <v>81</v>
      </c>
      <c r="O30" s="20">
        <f>P30+Q30/$D$5</f>
        <v>0.78066666666666662</v>
      </c>
      <c r="P30" s="6" t="str">
        <f>MID(N30,4,5)</f>
        <v>0,750</v>
      </c>
      <c r="Q30" s="6" t="str">
        <f>MID(N30,10,5)</f>
        <v>0,046</v>
      </c>
      <c r="R30" s="6" t="s">
        <v>80</v>
      </c>
      <c r="S30" s="21">
        <f>T30+(U30/$D$5)</f>
        <v>1.1040000000000001</v>
      </c>
      <c r="T30" s="6" t="str">
        <f>MID(R30,4,5)</f>
        <v>0,750</v>
      </c>
      <c r="U30" s="6" t="str">
        <f>MID(R30,10,5)</f>
        <v>0,531</v>
      </c>
      <c r="V30" s="11" t="s">
        <v>120</v>
      </c>
      <c r="W30" s="14">
        <f>X30+Y30/$D$5</f>
        <v>0.76100000000000001</v>
      </c>
      <c r="X30" s="6" t="str">
        <f t="shared" si="6"/>
        <v>0,727</v>
      </c>
      <c r="Y30" s="30" t="str">
        <f t="shared" si="7"/>
        <v>0,051</v>
      </c>
    </row>
    <row r="31" spans="1:25" ht="20.100000000000001" customHeight="1" thickBot="1" x14ac:dyDescent="0.45">
      <c r="A31" s="109"/>
      <c r="B31" s="90"/>
      <c r="C31" s="96"/>
      <c r="D31" s="83"/>
      <c r="E31" s="22" t="s">
        <v>136</v>
      </c>
      <c r="F31" s="8" t="s">
        <v>78</v>
      </c>
      <c r="G31" s="31">
        <f t="shared" si="0"/>
        <v>1.141</v>
      </c>
      <c r="H31" s="8" t="str">
        <f t="shared" si="1"/>
        <v>0,787</v>
      </c>
      <c r="I31" s="8" t="str">
        <f t="shared" si="3"/>
        <v>0,531</v>
      </c>
      <c r="J31" s="8" t="s">
        <v>79</v>
      </c>
      <c r="K31" s="24">
        <f t="shared" si="2"/>
        <v>0.81766666666666665</v>
      </c>
      <c r="L31" s="8" t="str">
        <f t="shared" si="4"/>
        <v>0,787</v>
      </c>
      <c r="M31" s="8" t="str">
        <f t="shared" si="5"/>
        <v>0,046</v>
      </c>
      <c r="N31" s="8" t="s">
        <v>83</v>
      </c>
      <c r="O31" s="33">
        <f>P31+Q31/$D$5</f>
        <v>0.79966666666666664</v>
      </c>
      <c r="P31" s="8" t="str">
        <f>MID(N31,4,5)</f>
        <v>0,769</v>
      </c>
      <c r="Q31" s="8" t="str">
        <f>MID(N31,10,5)</f>
        <v>0,046</v>
      </c>
      <c r="R31" s="8" t="s">
        <v>82</v>
      </c>
      <c r="S31" s="34">
        <f>T31+(U31/$D$5)</f>
        <v>1.123</v>
      </c>
      <c r="T31" s="8" t="str">
        <f>MID(R31,4,5)</f>
        <v>0,769</v>
      </c>
      <c r="U31" s="8" t="str">
        <f>MID(R31,10,5)</f>
        <v>0,531</v>
      </c>
      <c r="V31" s="8" t="s">
        <v>121</v>
      </c>
      <c r="W31" s="24">
        <f>X31+Y31/$D$5</f>
        <v>0.78800000000000003</v>
      </c>
      <c r="X31" s="8" t="str">
        <f t="shared" si="6"/>
        <v>0,754</v>
      </c>
      <c r="Y31" s="35" t="str">
        <f t="shared" si="7"/>
        <v>0,051</v>
      </c>
    </row>
    <row r="32" spans="1:25" ht="20.100000000000001" customHeight="1" x14ac:dyDescent="0.4">
      <c r="A32" s="109"/>
      <c r="B32" s="97">
        <v>160</v>
      </c>
      <c r="C32" s="91">
        <v>190</v>
      </c>
      <c r="D32" s="54" t="s">
        <v>127</v>
      </c>
      <c r="E32" s="93"/>
      <c r="F32" s="5" t="s">
        <v>84</v>
      </c>
      <c r="G32" s="27">
        <f t="shared" si="0"/>
        <v>0.92900000000000005</v>
      </c>
      <c r="H32" s="5" t="str">
        <f t="shared" si="1"/>
        <v>0,673</v>
      </c>
      <c r="I32" s="5" t="str">
        <f t="shared" si="3"/>
        <v>0,384</v>
      </c>
      <c r="J32" s="5" t="s">
        <v>85</v>
      </c>
      <c r="K32" s="29">
        <f t="shared" si="2"/>
        <v>0.67700000000000005</v>
      </c>
      <c r="L32" s="5" t="str">
        <f t="shared" si="4"/>
        <v>0,673</v>
      </c>
      <c r="M32" s="5" t="str">
        <f t="shared" si="5"/>
        <v>0,006</v>
      </c>
      <c r="N32" s="87"/>
      <c r="O32" s="87"/>
      <c r="P32" s="87"/>
      <c r="Q32" s="87"/>
      <c r="R32" s="87"/>
      <c r="S32" s="87"/>
      <c r="T32" s="87"/>
      <c r="U32" s="87"/>
      <c r="V32" s="84"/>
      <c r="W32" s="85"/>
      <c r="X32" s="85"/>
      <c r="Y32" s="86"/>
    </row>
    <row r="33" spans="1:25" ht="20.100000000000001" customHeight="1" x14ac:dyDescent="0.4">
      <c r="A33" s="109"/>
      <c r="B33" s="98"/>
      <c r="C33" s="92"/>
      <c r="D33" s="82" t="s">
        <v>128</v>
      </c>
      <c r="E33" s="94"/>
      <c r="F33" s="6" t="s">
        <v>86</v>
      </c>
      <c r="G33" s="13">
        <f t="shared" si="0"/>
        <v>0.96</v>
      </c>
      <c r="H33" s="6" t="str">
        <f t="shared" si="1"/>
        <v>0,704</v>
      </c>
      <c r="I33" s="6" t="str">
        <f t="shared" si="3"/>
        <v>0,384</v>
      </c>
      <c r="J33" s="6" t="s">
        <v>87</v>
      </c>
      <c r="K33" s="14">
        <f t="shared" si="2"/>
        <v>0.70799999999999996</v>
      </c>
      <c r="L33" s="6" t="str">
        <f t="shared" si="4"/>
        <v>0,704</v>
      </c>
      <c r="M33" s="6" t="str">
        <f t="shared" si="5"/>
        <v>0,006</v>
      </c>
      <c r="N33" s="6" t="s">
        <v>91</v>
      </c>
      <c r="O33" s="20">
        <f>P33+Q33/$D$5</f>
        <v>0.66900000000000004</v>
      </c>
      <c r="P33" s="6" t="str">
        <f>MID(N33,4,5)</f>
        <v>0,665</v>
      </c>
      <c r="Q33" s="6" t="str">
        <f>MID(N33,10,5)</f>
        <v>0,006</v>
      </c>
      <c r="R33" s="6" t="s">
        <v>90</v>
      </c>
      <c r="S33" s="21">
        <f>T33+(U33/$D$5)</f>
        <v>0.92100000000000004</v>
      </c>
      <c r="T33" s="6" t="str">
        <f>MID(R33,4,5)</f>
        <v>0,665</v>
      </c>
      <c r="U33" s="6" t="str">
        <f>MID(R33,10,5)</f>
        <v>0,384</v>
      </c>
      <c r="V33" s="11" t="s">
        <v>122</v>
      </c>
      <c r="W33" s="14">
        <f>X33+Y33/$D$5</f>
        <v>0.63866666666666672</v>
      </c>
      <c r="X33" s="6" t="str">
        <f t="shared" si="6"/>
        <v>0,630</v>
      </c>
      <c r="Y33" s="30" t="str">
        <f t="shared" si="7"/>
        <v>0,013</v>
      </c>
    </row>
    <row r="34" spans="1:25" ht="20.100000000000001" customHeight="1" thickBot="1" x14ac:dyDescent="0.45">
      <c r="A34" s="109"/>
      <c r="B34" s="98"/>
      <c r="C34" s="92"/>
      <c r="D34" s="83"/>
      <c r="E34" s="22" t="s">
        <v>136</v>
      </c>
      <c r="F34" s="8" t="s">
        <v>88</v>
      </c>
      <c r="G34" s="31">
        <f t="shared" si="0"/>
        <v>0.96699999999999997</v>
      </c>
      <c r="H34" s="8" t="str">
        <f t="shared" si="1"/>
        <v>0,711</v>
      </c>
      <c r="I34" s="8" t="str">
        <f t="shared" si="3"/>
        <v>0,384</v>
      </c>
      <c r="J34" s="8" t="s">
        <v>89</v>
      </c>
      <c r="K34" s="24">
        <f t="shared" si="2"/>
        <v>0.71499999999999997</v>
      </c>
      <c r="L34" s="8" t="str">
        <f t="shared" si="4"/>
        <v>0,711</v>
      </c>
      <c r="M34" s="8" t="str">
        <f t="shared" si="5"/>
        <v>0,006</v>
      </c>
      <c r="N34" s="8" t="s">
        <v>93</v>
      </c>
      <c r="O34" s="33">
        <f>P34+Q34/$D$5</f>
        <v>0.68500000000000005</v>
      </c>
      <c r="P34" s="8" t="str">
        <f>MID(N34,4,5)</f>
        <v>0,681</v>
      </c>
      <c r="Q34" s="8" t="str">
        <f>MID(N34,10,5)</f>
        <v>0,006</v>
      </c>
      <c r="R34" s="8" t="s">
        <v>92</v>
      </c>
      <c r="S34" s="34">
        <f>T34+(U34/$D$5)</f>
        <v>0.93700000000000006</v>
      </c>
      <c r="T34" s="8" t="str">
        <f>MID(R34,4,5)</f>
        <v>0,681</v>
      </c>
      <c r="U34" s="8" t="str">
        <f>MID(R34,10,5)</f>
        <v>0,384</v>
      </c>
      <c r="V34" s="12" t="s">
        <v>123</v>
      </c>
      <c r="W34" s="24">
        <f>X34+Y34/$D$5</f>
        <v>0.65666666666666673</v>
      </c>
      <c r="X34" s="8" t="str">
        <f t="shared" si="6"/>
        <v>0,648</v>
      </c>
      <c r="Y34" s="35" t="str">
        <f t="shared" si="7"/>
        <v>0,013</v>
      </c>
    </row>
    <row r="35" spans="1:25" ht="20.100000000000001" customHeight="1" x14ac:dyDescent="0.4">
      <c r="A35" s="109"/>
      <c r="B35" s="98"/>
      <c r="C35" s="95">
        <v>220</v>
      </c>
      <c r="D35" s="54" t="s">
        <v>127</v>
      </c>
      <c r="E35" s="93"/>
      <c r="F35" s="5" t="s">
        <v>94</v>
      </c>
      <c r="G35" s="27">
        <f t="shared" si="0"/>
        <v>0.96133333333333326</v>
      </c>
      <c r="H35" s="5" t="str">
        <f t="shared" si="1"/>
        <v>0,690</v>
      </c>
      <c r="I35" s="5" t="str">
        <f t="shared" si="3"/>
        <v>0,407</v>
      </c>
      <c r="J35" s="5" t="s">
        <v>95</v>
      </c>
      <c r="K35" s="29">
        <f t="shared" si="2"/>
        <v>0.72066666666666657</v>
      </c>
      <c r="L35" s="5" t="str">
        <f t="shared" si="4"/>
        <v>0,690</v>
      </c>
      <c r="M35" s="5" t="str">
        <f t="shared" si="5"/>
        <v>0,046</v>
      </c>
      <c r="N35" s="87"/>
      <c r="O35" s="87"/>
      <c r="P35" s="87"/>
      <c r="Q35" s="87"/>
      <c r="R35" s="87"/>
      <c r="S35" s="87"/>
      <c r="T35" s="87"/>
      <c r="U35" s="87"/>
      <c r="V35" s="84"/>
      <c r="W35" s="85"/>
      <c r="X35" s="85"/>
      <c r="Y35" s="86"/>
    </row>
    <row r="36" spans="1:25" ht="20.100000000000001" customHeight="1" x14ac:dyDescent="0.4">
      <c r="A36" s="109"/>
      <c r="B36" s="98"/>
      <c r="C36" s="95"/>
      <c r="D36" s="82" t="s">
        <v>128</v>
      </c>
      <c r="E36" s="94"/>
      <c r="F36" s="6" t="s">
        <v>96</v>
      </c>
      <c r="G36" s="13">
        <f t="shared" si="0"/>
        <v>1.0063333333333333</v>
      </c>
      <c r="H36" s="6" t="str">
        <f t="shared" si="1"/>
        <v>0,735</v>
      </c>
      <c r="I36" s="6" t="str">
        <f t="shared" si="3"/>
        <v>0,407</v>
      </c>
      <c r="J36" s="6" t="s">
        <v>97</v>
      </c>
      <c r="K36" s="14">
        <f t="shared" si="2"/>
        <v>0.76566666666666661</v>
      </c>
      <c r="L36" s="6" t="str">
        <f t="shared" si="4"/>
        <v>0,735</v>
      </c>
      <c r="M36" s="6" t="str">
        <f t="shared" si="5"/>
        <v>0,046</v>
      </c>
      <c r="N36" s="6" t="s">
        <v>101</v>
      </c>
      <c r="O36" s="20">
        <f>P36+Q36/$D$5</f>
        <v>0.71966666666666657</v>
      </c>
      <c r="P36" s="6" t="str">
        <f>MID(N36,4,5)</f>
        <v>0,689</v>
      </c>
      <c r="Q36" s="6" t="str">
        <f>MID(N36,10,5)</f>
        <v>0,046</v>
      </c>
      <c r="R36" s="6" t="s">
        <v>100</v>
      </c>
      <c r="S36" s="21">
        <f>T36+(U36/$D$5)</f>
        <v>0.96033333333333326</v>
      </c>
      <c r="T36" s="6" t="str">
        <f>MID(R36,4,5)</f>
        <v>0,689</v>
      </c>
      <c r="U36" s="6" t="str">
        <f>MID(R36,10,5)</f>
        <v>0,407</v>
      </c>
      <c r="V36" s="11" t="s">
        <v>124</v>
      </c>
      <c r="W36" s="14">
        <f>X36+Y36/$D$5</f>
        <v>0.7596666666666666</v>
      </c>
      <c r="X36" s="6" t="str">
        <f t="shared" si="6"/>
        <v>0,727</v>
      </c>
      <c r="Y36" s="30" t="str">
        <f t="shared" si="7"/>
        <v>0,049</v>
      </c>
    </row>
    <row r="37" spans="1:25" ht="20.100000000000001" customHeight="1" thickBot="1" x14ac:dyDescent="0.45">
      <c r="A37" s="110"/>
      <c r="B37" s="99"/>
      <c r="C37" s="96"/>
      <c r="D37" s="83"/>
      <c r="E37" s="22" t="s">
        <v>136</v>
      </c>
      <c r="F37" s="8" t="s">
        <v>98</v>
      </c>
      <c r="G37" s="31">
        <f t="shared" si="0"/>
        <v>1.0113333333333334</v>
      </c>
      <c r="H37" s="8" t="str">
        <f t="shared" si="1"/>
        <v>0,740</v>
      </c>
      <c r="I37" s="8" t="str">
        <f t="shared" si="3"/>
        <v>0,407</v>
      </c>
      <c r="J37" s="8" t="s">
        <v>99</v>
      </c>
      <c r="K37" s="24">
        <f t="shared" si="2"/>
        <v>0.77066666666666661</v>
      </c>
      <c r="L37" s="8" t="str">
        <f t="shared" si="4"/>
        <v>0,740</v>
      </c>
      <c r="M37" s="8" t="str">
        <f t="shared" si="5"/>
        <v>0,046</v>
      </c>
      <c r="N37" s="8" t="s">
        <v>103</v>
      </c>
      <c r="O37" s="33">
        <f>P37+Q37/$D$5</f>
        <v>0.73166666666666658</v>
      </c>
      <c r="P37" s="8" t="str">
        <f>MID(N37,4,5)</f>
        <v>0,701</v>
      </c>
      <c r="Q37" s="8" t="str">
        <f>MID(N37,10,5)</f>
        <v>0,046</v>
      </c>
      <c r="R37" s="8" t="s">
        <v>102</v>
      </c>
      <c r="S37" s="34">
        <f>T37+(U37/$D$5)</f>
        <v>0.97233333333333327</v>
      </c>
      <c r="T37" s="8" t="str">
        <f>MID(R37,4,5)</f>
        <v>0,701</v>
      </c>
      <c r="U37" s="8" t="str">
        <f>MID(R37,10,5)</f>
        <v>0,407</v>
      </c>
      <c r="V37" s="8" t="s">
        <v>125</v>
      </c>
      <c r="W37" s="24">
        <f>X37+Y37/$D$5</f>
        <v>0.78666666666666663</v>
      </c>
      <c r="X37" s="8" t="str">
        <f t="shared" si="6"/>
        <v>0,754</v>
      </c>
      <c r="Y37" s="35" t="str">
        <f t="shared" si="7"/>
        <v>0,049</v>
      </c>
    </row>
    <row r="38" spans="1:25" ht="20.100000000000001" customHeight="1" x14ac:dyDescent="0.4">
      <c r="A38" s="111" t="s">
        <v>126</v>
      </c>
      <c r="B38" s="88">
        <v>140</v>
      </c>
      <c r="C38" s="91">
        <v>190</v>
      </c>
      <c r="D38" s="54" t="s">
        <v>127</v>
      </c>
      <c r="E38" s="93"/>
      <c r="F38" s="48"/>
      <c r="G38" s="49"/>
      <c r="H38" s="48"/>
      <c r="I38" s="48"/>
      <c r="J38" s="50"/>
      <c r="K38" s="49"/>
      <c r="L38" s="50"/>
      <c r="M38" s="50"/>
      <c r="N38" s="50"/>
      <c r="O38" s="50"/>
      <c r="P38" s="50"/>
      <c r="Q38" s="50"/>
      <c r="R38" s="50"/>
      <c r="S38" s="50"/>
      <c r="T38" s="50"/>
      <c r="U38" s="50"/>
      <c r="V38" s="84"/>
      <c r="W38" s="85"/>
      <c r="X38" s="85"/>
      <c r="Y38" s="86"/>
    </row>
    <row r="39" spans="1:25" ht="20.100000000000001" customHeight="1" x14ac:dyDescent="0.4">
      <c r="A39" s="112"/>
      <c r="B39" s="89"/>
      <c r="C39" s="92"/>
      <c r="D39" s="82" t="s">
        <v>128</v>
      </c>
      <c r="E39" s="94"/>
      <c r="F39" s="41"/>
      <c r="G39" s="42"/>
      <c r="H39" s="41"/>
      <c r="I39" s="41"/>
      <c r="J39" s="43"/>
      <c r="K39" s="42"/>
      <c r="L39" s="43"/>
      <c r="M39" s="43"/>
      <c r="N39" s="43"/>
      <c r="O39" s="43"/>
      <c r="P39" s="43"/>
      <c r="Q39" s="43"/>
      <c r="R39" s="43"/>
      <c r="S39" s="43"/>
      <c r="T39" s="43"/>
      <c r="U39" s="43"/>
      <c r="V39" s="11" t="s">
        <v>106</v>
      </c>
      <c r="W39" s="14">
        <f>X39+Y39/$D$5</f>
        <v>0.96700000000000008</v>
      </c>
      <c r="X39" s="6" t="str">
        <f t="shared" si="6"/>
        <v>0,901</v>
      </c>
      <c r="Y39" s="30" t="str">
        <f t="shared" si="7"/>
        <v>0,099</v>
      </c>
    </row>
    <row r="40" spans="1:25" ht="20.100000000000001" customHeight="1" thickBot="1" x14ac:dyDescent="0.45">
      <c r="A40" s="112"/>
      <c r="B40" s="89"/>
      <c r="C40" s="92"/>
      <c r="D40" s="83"/>
      <c r="E40" s="22" t="s">
        <v>136</v>
      </c>
      <c r="F40" s="44"/>
      <c r="G40" s="45"/>
      <c r="H40" s="44"/>
      <c r="I40" s="44"/>
      <c r="J40" s="46"/>
      <c r="K40" s="45"/>
      <c r="L40" s="46"/>
      <c r="M40" s="46"/>
      <c r="N40" s="46"/>
      <c r="O40" s="46"/>
      <c r="P40" s="46"/>
      <c r="Q40" s="46"/>
      <c r="R40" s="46"/>
      <c r="S40" s="46"/>
      <c r="T40" s="46"/>
      <c r="U40" s="46"/>
      <c r="V40" s="12" t="s">
        <v>107</v>
      </c>
      <c r="W40" s="24">
        <f>X40+Y40/$D$5</f>
        <v>1.006</v>
      </c>
      <c r="X40" s="8" t="str">
        <f t="shared" si="6"/>
        <v>0,940</v>
      </c>
      <c r="Y40" s="35" t="str">
        <f t="shared" si="7"/>
        <v>0,099</v>
      </c>
    </row>
    <row r="41" spans="1:25" ht="20.100000000000001" customHeight="1" x14ac:dyDescent="0.4">
      <c r="A41" s="112"/>
      <c r="B41" s="89"/>
      <c r="C41" s="95">
        <v>220</v>
      </c>
      <c r="D41" s="54" t="s">
        <v>127</v>
      </c>
      <c r="E41" s="93"/>
      <c r="F41" s="48"/>
      <c r="G41" s="49"/>
      <c r="H41" s="48"/>
      <c r="I41" s="48"/>
      <c r="J41" s="50"/>
      <c r="K41" s="49"/>
      <c r="L41" s="50"/>
      <c r="M41" s="50"/>
      <c r="N41" s="50"/>
      <c r="O41" s="50"/>
      <c r="P41" s="50"/>
      <c r="Q41" s="50"/>
      <c r="R41" s="50"/>
      <c r="S41" s="50"/>
      <c r="T41" s="50"/>
      <c r="U41" s="50"/>
      <c r="V41" s="84"/>
      <c r="W41" s="85"/>
      <c r="X41" s="85"/>
      <c r="Y41" s="86"/>
    </row>
    <row r="42" spans="1:25" ht="20.100000000000001" customHeight="1" x14ac:dyDescent="0.4">
      <c r="A42" s="112"/>
      <c r="B42" s="89"/>
      <c r="C42" s="95"/>
      <c r="D42" s="82" t="s">
        <v>128</v>
      </c>
      <c r="E42" s="94"/>
      <c r="F42" s="41"/>
      <c r="G42" s="42"/>
      <c r="H42" s="41"/>
      <c r="I42" s="41"/>
      <c r="J42" s="43"/>
      <c r="K42" s="42"/>
      <c r="L42" s="43"/>
      <c r="M42" s="43"/>
      <c r="N42" s="43"/>
      <c r="O42" s="43"/>
      <c r="P42" s="43"/>
      <c r="Q42" s="43"/>
      <c r="R42" s="43"/>
      <c r="S42" s="43"/>
      <c r="T42" s="43"/>
      <c r="U42" s="43"/>
      <c r="V42" s="11" t="s">
        <v>108</v>
      </c>
      <c r="W42" s="14">
        <f>X42+Y42/$D$5</f>
        <v>0.9976666666666667</v>
      </c>
      <c r="X42" s="6" t="str">
        <f t="shared" si="6"/>
        <v>0,923</v>
      </c>
      <c r="Y42" s="30" t="str">
        <f t="shared" si="7"/>
        <v>0,112</v>
      </c>
    </row>
    <row r="43" spans="1:25" ht="20.100000000000001" customHeight="1" thickBot="1" x14ac:dyDescent="0.45">
      <c r="A43" s="113"/>
      <c r="B43" s="101"/>
      <c r="C43" s="103"/>
      <c r="D43" s="83"/>
      <c r="E43" s="22" t="s">
        <v>136</v>
      </c>
      <c r="F43" s="44"/>
      <c r="G43" s="45"/>
      <c r="H43" s="44"/>
      <c r="I43" s="44"/>
      <c r="J43" s="46"/>
      <c r="K43" s="45"/>
      <c r="L43" s="46"/>
      <c r="M43" s="46"/>
      <c r="N43" s="46"/>
      <c r="O43" s="46"/>
      <c r="P43" s="46"/>
      <c r="Q43" s="46"/>
      <c r="R43" s="46"/>
      <c r="S43" s="46"/>
      <c r="T43" s="46"/>
      <c r="U43" s="46"/>
      <c r="V43" s="8" t="s">
        <v>109</v>
      </c>
      <c r="W43" s="24">
        <f>X43+Y43/$D$5</f>
        <v>1.0396666666666667</v>
      </c>
      <c r="X43" s="8" t="str">
        <f t="shared" si="6"/>
        <v>0,965</v>
      </c>
      <c r="Y43" s="35" t="str">
        <f t="shared" si="7"/>
        <v>0,112</v>
      </c>
    </row>
  </sheetData>
  <sheetProtection algorithmName="SHA-512" hashValue="4aj+g/8caghxi48jy7JPFbX49c+eiFDiON89xky3+K5lQwDo4des5/KhZupk0GoaBh6HuWc7nZFay+b6iLgTog==" saltValue="m83wMd/ujBhXm4mPQ8G4Wg==" spinCount="100000" sheet="1" objects="1" scenarios="1"/>
  <mergeCells count="71">
    <mergeCell ref="C4:D4"/>
    <mergeCell ref="F4:W4"/>
    <mergeCell ref="C3:D3"/>
    <mergeCell ref="F3:W3"/>
    <mergeCell ref="V35:Y35"/>
    <mergeCell ref="V20:Y20"/>
    <mergeCell ref="V23:Y23"/>
    <mergeCell ref="V26:Y26"/>
    <mergeCell ref="V29:Y29"/>
    <mergeCell ref="V32:Y32"/>
    <mergeCell ref="E11:E12"/>
    <mergeCell ref="N32:U32"/>
    <mergeCell ref="N35:U35"/>
    <mergeCell ref="N26:U26"/>
    <mergeCell ref="N29:U29"/>
    <mergeCell ref="N23:U23"/>
    <mergeCell ref="V38:Y38"/>
    <mergeCell ref="V41:Y41"/>
    <mergeCell ref="A38:A43"/>
    <mergeCell ref="B38:B43"/>
    <mergeCell ref="C38:C40"/>
    <mergeCell ref="C41:C43"/>
    <mergeCell ref="E38:E39"/>
    <mergeCell ref="D39:D40"/>
    <mergeCell ref="E41:E42"/>
    <mergeCell ref="D42:D43"/>
    <mergeCell ref="B14:B19"/>
    <mergeCell ref="C14:C16"/>
    <mergeCell ref="E14:E15"/>
    <mergeCell ref="C17:C19"/>
    <mergeCell ref="A8:A13"/>
    <mergeCell ref="B8:B13"/>
    <mergeCell ref="C8:C10"/>
    <mergeCell ref="E8:E9"/>
    <mergeCell ref="C11:C13"/>
    <mergeCell ref="A14:A37"/>
    <mergeCell ref="E17:E18"/>
    <mergeCell ref="B20:B25"/>
    <mergeCell ref="C20:C22"/>
    <mergeCell ref="E20:E21"/>
    <mergeCell ref="C23:C25"/>
    <mergeCell ref="E23:E24"/>
    <mergeCell ref="B26:B31"/>
    <mergeCell ref="C26:C28"/>
    <mergeCell ref="E26:E27"/>
    <mergeCell ref="C29:C31"/>
    <mergeCell ref="E35:E36"/>
    <mergeCell ref="E29:E30"/>
    <mergeCell ref="B32:B37"/>
    <mergeCell ref="C32:C34"/>
    <mergeCell ref="E32:E33"/>
    <mergeCell ref="C35:C37"/>
    <mergeCell ref="D27:D28"/>
    <mergeCell ref="D30:D31"/>
    <mergeCell ref="D33:D34"/>
    <mergeCell ref="D36:D37"/>
    <mergeCell ref="D24:D25"/>
    <mergeCell ref="V14:Y14"/>
    <mergeCell ref="V11:Y11"/>
    <mergeCell ref="V8:Y8"/>
    <mergeCell ref="V17:Y17"/>
    <mergeCell ref="D9:D10"/>
    <mergeCell ref="D12:D13"/>
    <mergeCell ref="D15:D16"/>
    <mergeCell ref="D18:D19"/>
    <mergeCell ref="D21:D22"/>
    <mergeCell ref="N8:U8"/>
    <mergeCell ref="N11:U11"/>
    <mergeCell ref="N14:U14"/>
    <mergeCell ref="N17:U17"/>
    <mergeCell ref="N20:U20"/>
  </mergeCells>
  <conditionalFormatting sqref="C7">
    <cfRule type="cellIs" dxfId="0" priority="4" operator="equal">
      <formula>5840</formula>
    </cfRule>
  </conditionalFormatting>
  <pageMargins left="0.7" right="0.7" top="0.75" bottom="0.75" header="0.3" footer="0.3"/>
  <pageSetup paperSize="8" scale="85"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9E8D97-88DA-4163-9AD5-9F479697C191}">
  <sheetPr>
    <pageSetUpPr fitToPage="1"/>
  </sheetPr>
  <dimension ref="A1:H44"/>
  <sheetViews>
    <sheetView zoomScaleNormal="100" workbookViewId="0">
      <selection activeCell="B30" sqref="B30"/>
    </sheetView>
  </sheetViews>
  <sheetFormatPr baseColWidth="10" defaultColWidth="11" defaultRowHeight="15" x14ac:dyDescent="0.35"/>
  <cols>
    <col min="1" max="1" width="6.59765625" style="55" customWidth="1"/>
    <col min="2" max="8" width="11.59765625" style="55" customWidth="1"/>
    <col min="9" max="16384" width="11" style="55"/>
  </cols>
  <sheetData>
    <row r="1" spans="1:8" ht="20.100000000000001" customHeight="1" x14ac:dyDescent="0.35"/>
    <row r="2" spans="1:8" ht="20.100000000000001" customHeight="1" x14ac:dyDescent="0.35">
      <c r="H2" s="76" t="s">
        <v>165</v>
      </c>
    </row>
    <row r="3" spans="1:8" ht="20.100000000000001" customHeight="1" x14ac:dyDescent="0.35"/>
    <row r="4" spans="1:8" ht="20.100000000000001" customHeight="1" x14ac:dyDescent="0.35">
      <c r="A4" s="124" t="s">
        <v>164</v>
      </c>
      <c r="B4" s="124"/>
      <c r="C4" s="124"/>
      <c r="D4" s="124"/>
      <c r="E4" s="124"/>
      <c r="F4" s="124"/>
      <c r="G4" s="124"/>
      <c r="H4" s="124"/>
    </row>
    <row r="5" spans="1:8" ht="20.100000000000001" customHeight="1" x14ac:dyDescent="0.35">
      <c r="A5" s="124"/>
      <c r="B5" s="124"/>
      <c r="C5" s="124"/>
      <c r="D5" s="124"/>
      <c r="E5" s="124"/>
      <c r="F5" s="124"/>
      <c r="G5" s="124"/>
      <c r="H5" s="124"/>
    </row>
    <row r="6" spans="1:8" ht="20.100000000000001" customHeight="1" x14ac:dyDescent="0.35">
      <c r="A6" s="75"/>
      <c r="B6" s="75"/>
      <c r="C6" s="75"/>
      <c r="D6" s="75"/>
      <c r="E6" s="75"/>
      <c r="F6" s="75"/>
      <c r="G6" s="75"/>
      <c r="H6" s="75"/>
    </row>
    <row r="7" spans="1:8" ht="20.100000000000001" customHeight="1" x14ac:dyDescent="0.35">
      <c r="A7" s="75"/>
      <c r="B7" s="75"/>
      <c r="C7" s="75"/>
      <c r="D7" s="75"/>
      <c r="E7" s="75"/>
      <c r="F7" s="75"/>
      <c r="G7" s="75"/>
      <c r="H7" s="75"/>
    </row>
    <row r="8" spans="1:8" ht="20.100000000000001" customHeight="1" x14ac:dyDescent="0.35">
      <c r="A8" s="75"/>
      <c r="B8" s="75"/>
      <c r="C8" s="75"/>
      <c r="D8" s="75"/>
      <c r="E8" s="75"/>
      <c r="F8" s="75"/>
      <c r="G8" s="75"/>
      <c r="H8" s="75"/>
    </row>
    <row r="9" spans="1:8" ht="20.100000000000001" customHeight="1" x14ac:dyDescent="0.35"/>
    <row r="10" spans="1:8" ht="20.100000000000001" customHeight="1" x14ac:dyDescent="0.35"/>
    <row r="11" spans="1:8" ht="20.100000000000001" customHeight="1" x14ac:dyDescent="0.35"/>
    <row r="12" spans="1:8" ht="20.100000000000001" customHeight="1" x14ac:dyDescent="0.35"/>
    <row r="13" spans="1:8" ht="20.100000000000001" customHeight="1" x14ac:dyDescent="0.35"/>
    <row r="14" spans="1:8" ht="20.100000000000001" customHeight="1" x14ac:dyDescent="0.35"/>
    <row r="15" spans="1:8" ht="20.100000000000001" customHeight="1" x14ac:dyDescent="0.35"/>
    <row r="16" spans="1:8" ht="20.100000000000001" customHeight="1" x14ac:dyDescent="0.35"/>
    <row r="17" spans="1:7" ht="20.100000000000001" customHeight="1" x14ac:dyDescent="0.35"/>
    <row r="18" spans="1:7" ht="20.100000000000001" customHeight="1" x14ac:dyDescent="0.35"/>
    <row r="19" spans="1:7" ht="20.100000000000001" customHeight="1" x14ac:dyDescent="0.35"/>
    <row r="20" spans="1:7" ht="20.100000000000001" customHeight="1" x14ac:dyDescent="0.35"/>
    <row r="21" spans="1:7" ht="20.100000000000001" customHeight="1" x14ac:dyDescent="0.35"/>
    <row r="22" spans="1:7" ht="20.100000000000001" hidden="1" customHeight="1" x14ac:dyDescent="0.35">
      <c r="A22" s="74">
        <v>0.25</v>
      </c>
      <c r="B22" s="74">
        <v>0.2</v>
      </c>
      <c r="C22" s="74">
        <v>0.18</v>
      </c>
      <c r="D22" s="74">
        <v>0.15</v>
      </c>
    </row>
    <row r="23" spans="1:7" ht="20.100000000000001" customHeight="1" x14ac:dyDescent="0.35">
      <c r="B23" s="125" t="s">
        <v>163</v>
      </c>
      <c r="C23" s="126"/>
      <c r="D23" s="126"/>
      <c r="E23" s="126"/>
      <c r="F23" s="126"/>
      <c r="G23" s="127"/>
    </row>
    <row r="24" spans="1:7" ht="20.100000000000001" customHeight="1" x14ac:dyDescent="0.35">
      <c r="B24" s="120" t="s">
        <v>162</v>
      </c>
      <c r="C24" s="121"/>
      <c r="D24" s="120" t="s">
        <v>161</v>
      </c>
      <c r="E24" s="121"/>
      <c r="F24" s="120" t="s">
        <v>160</v>
      </c>
      <c r="G24" s="121"/>
    </row>
    <row r="25" spans="1:7" ht="20.100000000000001" customHeight="1" x14ac:dyDescent="0.35">
      <c r="B25" s="122" t="s">
        <v>159</v>
      </c>
      <c r="C25" s="123"/>
      <c r="D25" s="73" t="s">
        <v>158</v>
      </c>
      <c r="E25" s="73"/>
      <c r="F25" s="72" t="s">
        <v>157</v>
      </c>
      <c r="G25" s="72"/>
    </row>
    <row r="26" spans="1:7" ht="20.100000000000001" customHeight="1" x14ac:dyDescent="0.35">
      <c r="B26" s="122" t="s">
        <v>156</v>
      </c>
      <c r="C26" s="123"/>
      <c r="D26" s="72" t="s">
        <v>155</v>
      </c>
      <c r="E26" s="72"/>
      <c r="F26" s="72" t="s">
        <v>154</v>
      </c>
      <c r="G26" s="72"/>
    </row>
    <row r="27" spans="1:7" ht="20.100000000000001" customHeight="1" x14ac:dyDescent="0.35"/>
    <row r="28" spans="1:7" ht="20.100000000000001" customHeight="1" x14ac:dyDescent="0.35"/>
    <row r="29" spans="1:7" ht="20.100000000000001" customHeight="1" x14ac:dyDescent="0.35">
      <c r="A29" s="71" t="s">
        <v>153</v>
      </c>
    </row>
    <row r="30" spans="1:7" ht="20.100000000000001" customHeight="1" x14ac:dyDescent="0.35"/>
    <row r="31" spans="1:7" ht="20.100000000000001" customHeight="1" x14ac:dyDescent="0.35">
      <c r="A31" s="62" t="s">
        <v>152</v>
      </c>
      <c r="B31" s="70">
        <v>1.4</v>
      </c>
      <c r="C31" s="55" t="s">
        <v>145</v>
      </c>
      <c r="E31" s="69"/>
      <c r="F31" s="55" t="s">
        <v>151</v>
      </c>
    </row>
    <row r="32" spans="1:7" ht="20.100000000000001" customHeight="1" x14ac:dyDescent="0.35">
      <c r="B32" s="66"/>
    </row>
    <row r="33" spans="1:6" ht="20.100000000000001" customHeight="1" x14ac:dyDescent="0.35">
      <c r="A33" s="68" t="s">
        <v>150</v>
      </c>
      <c r="B33" s="67">
        <v>0.25</v>
      </c>
      <c r="C33" s="55" t="s">
        <v>149</v>
      </c>
    </row>
    <row r="34" spans="1:6" ht="20.100000000000001" customHeight="1" x14ac:dyDescent="0.35">
      <c r="B34" s="66"/>
    </row>
    <row r="35" spans="1:6" ht="20.100000000000001" customHeight="1" x14ac:dyDescent="0.35">
      <c r="A35" s="62" t="s">
        <v>148</v>
      </c>
      <c r="B35" s="65">
        <f>1/((1/B31)+B33)</f>
        <v>1.037037037037037</v>
      </c>
      <c r="C35" s="55" t="s">
        <v>145</v>
      </c>
      <c r="E35" s="64"/>
      <c r="F35" s="55" t="s">
        <v>147</v>
      </c>
    </row>
    <row r="36" spans="1:6" ht="20.100000000000001" customHeight="1" thickBot="1" x14ac:dyDescent="0.4">
      <c r="A36" s="56"/>
      <c r="B36" s="63"/>
      <c r="C36" s="56"/>
    </row>
    <row r="37" spans="1:6" ht="20.100000000000001" customHeight="1" thickBot="1" x14ac:dyDescent="0.4">
      <c r="A37" s="62" t="s">
        <v>146</v>
      </c>
      <c r="B37" s="61">
        <f>(B35+B31)/2</f>
        <v>1.2185185185185183</v>
      </c>
      <c r="C37" s="55" t="s">
        <v>145</v>
      </c>
      <c r="E37" s="60"/>
      <c r="F37" s="55" t="s">
        <v>144</v>
      </c>
    </row>
    <row r="38" spans="1:6" ht="20.100000000000001" customHeight="1" x14ac:dyDescent="0.35"/>
    <row r="39" spans="1:6" ht="20.100000000000001" customHeight="1" x14ac:dyDescent="0.35">
      <c r="A39" s="59" t="s">
        <v>143</v>
      </c>
      <c r="B39" s="58"/>
      <c r="C39" s="57" t="s">
        <v>142</v>
      </c>
    </row>
    <row r="43" spans="1:6" x14ac:dyDescent="0.35">
      <c r="C43" s="56"/>
      <c r="D43" s="56"/>
      <c r="E43" s="56"/>
    </row>
    <row r="44" spans="1:6" x14ac:dyDescent="0.35">
      <c r="C44" s="56"/>
      <c r="D44" s="56"/>
      <c r="E44" s="56"/>
    </row>
  </sheetData>
  <sheetProtection password="C774" sheet="1"/>
  <mergeCells count="7">
    <mergeCell ref="F24:G24"/>
    <mergeCell ref="B25:C25"/>
    <mergeCell ref="B26:C26"/>
    <mergeCell ref="A4:H5"/>
    <mergeCell ref="B23:G23"/>
    <mergeCell ref="D24:E24"/>
    <mergeCell ref="B24:C24"/>
  </mergeCells>
  <dataValidations count="1">
    <dataValidation type="list" allowBlank="1" showInputMessage="1" showErrorMessage="1" sqref="B33 IX33 ST33 ACP33 AML33 AWH33 BGD33 BPZ33 BZV33 CJR33 CTN33 DDJ33 DNF33 DXB33 EGX33 EQT33 FAP33 FKL33 FUH33 GED33 GNZ33 GXV33 HHR33 HRN33 IBJ33 ILF33 IVB33 JEX33 JOT33 JYP33 KIL33 KSH33 LCD33 LLZ33 LVV33 MFR33 MPN33 MZJ33 NJF33 NTB33 OCX33 OMT33 OWP33 PGL33 PQH33 QAD33 QJZ33 QTV33 RDR33 RNN33 RXJ33 SHF33 SRB33 TAX33 TKT33 TUP33 UEL33 UOH33 UYD33 VHZ33 VRV33 WBR33 WLN33 WVJ33 B65569 IX65569 ST65569 ACP65569 AML65569 AWH65569 BGD65569 BPZ65569 BZV65569 CJR65569 CTN65569 DDJ65569 DNF65569 DXB65569 EGX65569 EQT65569 FAP65569 FKL65569 FUH65569 GED65569 GNZ65569 GXV65569 HHR65569 HRN65569 IBJ65569 ILF65569 IVB65569 JEX65569 JOT65569 JYP65569 KIL65569 KSH65569 LCD65569 LLZ65569 LVV65569 MFR65569 MPN65569 MZJ65569 NJF65569 NTB65569 OCX65569 OMT65569 OWP65569 PGL65569 PQH65569 QAD65569 QJZ65569 QTV65569 RDR65569 RNN65569 RXJ65569 SHF65569 SRB65569 TAX65569 TKT65569 TUP65569 UEL65569 UOH65569 UYD65569 VHZ65569 VRV65569 WBR65569 WLN65569 WVJ65569 B131105 IX131105 ST131105 ACP131105 AML131105 AWH131105 BGD131105 BPZ131105 BZV131105 CJR131105 CTN131105 DDJ131105 DNF131105 DXB131105 EGX131105 EQT131105 FAP131105 FKL131105 FUH131105 GED131105 GNZ131105 GXV131105 HHR131105 HRN131105 IBJ131105 ILF131105 IVB131105 JEX131105 JOT131105 JYP131105 KIL131105 KSH131105 LCD131105 LLZ131105 LVV131105 MFR131105 MPN131105 MZJ131105 NJF131105 NTB131105 OCX131105 OMT131105 OWP131105 PGL131105 PQH131105 QAD131105 QJZ131105 QTV131105 RDR131105 RNN131105 RXJ131105 SHF131105 SRB131105 TAX131105 TKT131105 TUP131105 UEL131105 UOH131105 UYD131105 VHZ131105 VRV131105 WBR131105 WLN131105 WVJ131105 B196641 IX196641 ST196641 ACP196641 AML196641 AWH196641 BGD196641 BPZ196641 BZV196641 CJR196641 CTN196641 DDJ196641 DNF196641 DXB196641 EGX196641 EQT196641 FAP196641 FKL196641 FUH196641 GED196641 GNZ196641 GXV196641 HHR196641 HRN196641 IBJ196641 ILF196641 IVB196641 JEX196641 JOT196641 JYP196641 KIL196641 KSH196641 LCD196641 LLZ196641 LVV196641 MFR196641 MPN196641 MZJ196641 NJF196641 NTB196641 OCX196641 OMT196641 OWP196641 PGL196641 PQH196641 QAD196641 QJZ196641 QTV196641 RDR196641 RNN196641 RXJ196641 SHF196641 SRB196641 TAX196641 TKT196641 TUP196641 UEL196641 UOH196641 UYD196641 VHZ196641 VRV196641 WBR196641 WLN196641 WVJ196641 B262177 IX262177 ST262177 ACP262177 AML262177 AWH262177 BGD262177 BPZ262177 BZV262177 CJR262177 CTN262177 DDJ262177 DNF262177 DXB262177 EGX262177 EQT262177 FAP262177 FKL262177 FUH262177 GED262177 GNZ262177 GXV262177 HHR262177 HRN262177 IBJ262177 ILF262177 IVB262177 JEX262177 JOT262177 JYP262177 KIL262177 KSH262177 LCD262177 LLZ262177 LVV262177 MFR262177 MPN262177 MZJ262177 NJF262177 NTB262177 OCX262177 OMT262177 OWP262177 PGL262177 PQH262177 QAD262177 QJZ262177 QTV262177 RDR262177 RNN262177 RXJ262177 SHF262177 SRB262177 TAX262177 TKT262177 TUP262177 UEL262177 UOH262177 UYD262177 VHZ262177 VRV262177 WBR262177 WLN262177 WVJ262177 B327713 IX327713 ST327713 ACP327713 AML327713 AWH327713 BGD327713 BPZ327713 BZV327713 CJR327713 CTN327713 DDJ327713 DNF327713 DXB327713 EGX327713 EQT327713 FAP327713 FKL327713 FUH327713 GED327713 GNZ327713 GXV327713 HHR327713 HRN327713 IBJ327713 ILF327713 IVB327713 JEX327713 JOT327713 JYP327713 KIL327713 KSH327713 LCD327713 LLZ327713 LVV327713 MFR327713 MPN327713 MZJ327713 NJF327713 NTB327713 OCX327713 OMT327713 OWP327713 PGL327713 PQH327713 QAD327713 QJZ327713 QTV327713 RDR327713 RNN327713 RXJ327713 SHF327713 SRB327713 TAX327713 TKT327713 TUP327713 UEL327713 UOH327713 UYD327713 VHZ327713 VRV327713 WBR327713 WLN327713 WVJ327713 B393249 IX393249 ST393249 ACP393249 AML393249 AWH393249 BGD393249 BPZ393249 BZV393249 CJR393249 CTN393249 DDJ393249 DNF393249 DXB393249 EGX393249 EQT393249 FAP393249 FKL393249 FUH393249 GED393249 GNZ393249 GXV393249 HHR393249 HRN393249 IBJ393249 ILF393249 IVB393249 JEX393249 JOT393249 JYP393249 KIL393249 KSH393249 LCD393249 LLZ393249 LVV393249 MFR393249 MPN393249 MZJ393249 NJF393249 NTB393249 OCX393249 OMT393249 OWP393249 PGL393249 PQH393249 QAD393249 QJZ393249 QTV393249 RDR393249 RNN393249 RXJ393249 SHF393249 SRB393249 TAX393249 TKT393249 TUP393249 UEL393249 UOH393249 UYD393249 VHZ393249 VRV393249 WBR393249 WLN393249 WVJ393249 B458785 IX458785 ST458785 ACP458785 AML458785 AWH458785 BGD458785 BPZ458785 BZV458785 CJR458785 CTN458785 DDJ458785 DNF458785 DXB458785 EGX458785 EQT458785 FAP458785 FKL458785 FUH458785 GED458785 GNZ458785 GXV458785 HHR458785 HRN458785 IBJ458785 ILF458785 IVB458785 JEX458785 JOT458785 JYP458785 KIL458785 KSH458785 LCD458785 LLZ458785 LVV458785 MFR458785 MPN458785 MZJ458785 NJF458785 NTB458785 OCX458785 OMT458785 OWP458785 PGL458785 PQH458785 QAD458785 QJZ458785 QTV458785 RDR458785 RNN458785 RXJ458785 SHF458785 SRB458785 TAX458785 TKT458785 TUP458785 UEL458785 UOH458785 UYD458785 VHZ458785 VRV458785 WBR458785 WLN458785 WVJ458785 B524321 IX524321 ST524321 ACP524321 AML524321 AWH524321 BGD524321 BPZ524321 BZV524321 CJR524321 CTN524321 DDJ524321 DNF524321 DXB524321 EGX524321 EQT524321 FAP524321 FKL524321 FUH524321 GED524321 GNZ524321 GXV524321 HHR524321 HRN524321 IBJ524321 ILF524321 IVB524321 JEX524321 JOT524321 JYP524321 KIL524321 KSH524321 LCD524321 LLZ524321 LVV524321 MFR524321 MPN524321 MZJ524321 NJF524321 NTB524321 OCX524321 OMT524321 OWP524321 PGL524321 PQH524321 QAD524321 QJZ524321 QTV524321 RDR524321 RNN524321 RXJ524321 SHF524321 SRB524321 TAX524321 TKT524321 TUP524321 UEL524321 UOH524321 UYD524321 VHZ524321 VRV524321 WBR524321 WLN524321 WVJ524321 B589857 IX589857 ST589857 ACP589857 AML589857 AWH589857 BGD589857 BPZ589857 BZV589857 CJR589857 CTN589857 DDJ589857 DNF589857 DXB589857 EGX589857 EQT589857 FAP589857 FKL589857 FUH589857 GED589857 GNZ589857 GXV589857 HHR589857 HRN589857 IBJ589857 ILF589857 IVB589857 JEX589857 JOT589857 JYP589857 KIL589857 KSH589857 LCD589857 LLZ589857 LVV589857 MFR589857 MPN589857 MZJ589857 NJF589857 NTB589857 OCX589857 OMT589857 OWP589857 PGL589857 PQH589857 QAD589857 QJZ589857 QTV589857 RDR589857 RNN589857 RXJ589857 SHF589857 SRB589857 TAX589857 TKT589857 TUP589857 UEL589857 UOH589857 UYD589857 VHZ589857 VRV589857 WBR589857 WLN589857 WVJ589857 B655393 IX655393 ST655393 ACP655393 AML655393 AWH655393 BGD655393 BPZ655393 BZV655393 CJR655393 CTN655393 DDJ655393 DNF655393 DXB655393 EGX655393 EQT655393 FAP655393 FKL655393 FUH655393 GED655393 GNZ655393 GXV655393 HHR655393 HRN655393 IBJ655393 ILF655393 IVB655393 JEX655393 JOT655393 JYP655393 KIL655393 KSH655393 LCD655393 LLZ655393 LVV655393 MFR655393 MPN655393 MZJ655393 NJF655393 NTB655393 OCX655393 OMT655393 OWP655393 PGL655393 PQH655393 QAD655393 QJZ655393 QTV655393 RDR655393 RNN655393 RXJ655393 SHF655393 SRB655393 TAX655393 TKT655393 TUP655393 UEL655393 UOH655393 UYD655393 VHZ655393 VRV655393 WBR655393 WLN655393 WVJ655393 B720929 IX720929 ST720929 ACP720929 AML720929 AWH720929 BGD720929 BPZ720929 BZV720929 CJR720929 CTN720929 DDJ720929 DNF720929 DXB720929 EGX720929 EQT720929 FAP720929 FKL720929 FUH720929 GED720929 GNZ720929 GXV720929 HHR720929 HRN720929 IBJ720929 ILF720929 IVB720929 JEX720929 JOT720929 JYP720929 KIL720929 KSH720929 LCD720929 LLZ720929 LVV720929 MFR720929 MPN720929 MZJ720929 NJF720929 NTB720929 OCX720929 OMT720929 OWP720929 PGL720929 PQH720929 QAD720929 QJZ720929 QTV720929 RDR720929 RNN720929 RXJ720929 SHF720929 SRB720929 TAX720929 TKT720929 TUP720929 UEL720929 UOH720929 UYD720929 VHZ720929 VRV720929 WBR720929 WLN720929 WVJ720929 B786465 IX786465 ST786465 ACP786465 AML786465 AWH786465 BGD786465 BPZ786465 BZV786465 CJR786465 CTN786465 DDJ786465 DNF786465 DXB786465 EGX786465 EQT786465 FAP786465 FKL786465 FUH786465 GED786465 GNZ786465 GXV786465 HHR786465 HRN786465 IBJ786465 ILF786465 IVB786465 JEX786465 JOT786465 JYP786465 KIL786465 KSH786465 LCD786465 LLZ786465 LVV786465 MFR786465 MPN786465 MZJ786465 NJF786465 NTB786465 OCX786465 OMT786465 OWP786465 PGL786465 PQH786465 QAD786465 QJZ786465 QTV786465 RDR786465 RNN786465 RXJ786465 SHF786465 SRB786465 TAX786465 TKT786465 TUP786465 UEL786465 UOH786465 UYD786465 VHZ786465 VRV786465 WBR786465 WLN786465 WVJ786465 B852001 IX852001 ST852001 ACP852001 AML852001 AWH852001 BGD852001 BPZ852001 BZV852001 CJR852001 CTN852001 DDJ852001 DNF852001 DXB852001 EGX852001 EQT852001 FAP852001 FKL852001 FUH852001 GED852001 GNZ852001 GXV852001 HHR852001 HRN852001 IBJ852001 ILF852001 IVB852001 JEX852001 JOT852001 JYP852001 KIL852001 KSH852001 LCD852001 LLZ852001 LVV852001 MFR852001 MPN852001 MZJ852001 NJF852001 NTB852001 OCX852001 OMT852001 OWP852001 PGL852001 PQH852001 QAD852001 QJZ852001 QTV852001 RDR852001 RNN852001 RXJ852001 SHF852001 SRB852001 TAX852001 TKT852001 TUP852001 UEL852001 UOH852001 UYD852001 VHZ852001 VRV852001 WBR852001 WLN852001 WVJ852001 B917537 IX917537 ST917537 ACP917537 AML917537 AWH917537 BGD917537 BPZ917537 BZV917537 CJR917537 CTN917537 DDJ917537 DNF917537 DXB917537 EGX917537 EQT917537 FAP917537 FKL917537 FUH917537 GED917537 GNZ917537 GXV917537 HHR917537 HRN917537 IBJ917537 ILF917537 IVB917537 JEX917537 JOT917537 JYP917537 KIL917537 KSH917537 LCD917537 LLZ917537 LVV917537 MFR917537 MPN917537 MZJ917537 NJF917537 NTB917537 OCX917537 OMT917537 OWP917537 PGL917537 PQH917537 QAD917537 QJZ917537 QTV917537 RDR917537 RNN917537 RXJ917537 SHF917537 SRB917537 TAX917537 TKT917537 TUP917537 UEL917537 UOH917537 UYD917537 VHZ917537 VRV917537 WBR917537 WLN917537 WVJ917537 B983073 IX983073 ST983073 ACP983073 AML983073 AWH983073 BGD983073 BPZ983073 BZV983073 CJR983073 CTN983073 DDJ983073 DNF983073 DXB983073 EGX983073 EQT983073 FAP983073 FKL983073 FUH983073 GED983073 GNZ983073 GXV983073 HHR983073 HRN983073 IBJ983073 ILF983073 IVB983073 JEX983073 JOT983073 JYP983073 KIL983073 KSH983073 LCD983073 LLZ983073 LVV983073 MFR983073 MPN983073 MZJ983073 NJF983073 NTB983073 OCX983073 OMT983073 OWP983073 PGL983073 PQH983073 QAD983073 QJZ983073 QTV983073 RDR983073 RNN983073 RXJ983073 SHF983073 SRB983073 TAX983073 TKT983073 TUP983073 UEL983073 UOH983073 UYD983073 VHZ983073 VRV983073 WBR983073 WLN983073 WVJ983073" xr:uid="{8696FED3-AA66-4782-BBFB-92F812BB5203}">
      <formula1>A22:D22</formula1>
    </dataValidation>
  </dataValidations>
  <hyperlinks>
    <hyperlink ref="C39" r:id="rId1" display="https://www.ufme.fr/wp-content/uploads/2025/07/FT02-BLOC-BAIE-VOLET-DERRIERE-2025.pdf" xr:uid="{C0C76BB4-13F0-4F78-A598-1E3D7A43473F}"/>
  </hyperlinks>
  <pageMargins left="0.45" right="0.23" top="0.75" bottom="0.75" header="0.3" footer="0.3"/>
  <pageSetup paperSize="9" scale="66" orientation="landscape"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FE9C15-594A-4AB6-B4F7-FED7BC46721B}">
  <sheetPr>
    <pageSetUpPr fitToPage="1"/>
  </sheetPr>
  <dimension ref="A1:I47"/>
  <sheetViews>
    <sheetView zoomScaleNormal="100" workbookViewId="0">
      <selection activeCell="Q24" sqref="Q24"/>
    </sheetView>
  </sheetViews>
  <sheetFormatPr baseColWidth="10" defaultColWidth="11" defaultRowHeight="15" x14ac:dyDescent="0.35"/>
  <cols>
    <col min="1" max="1" width="6.59765625" style="55" customWidth="1"/>
    <col min="2" max="4" width="11.59765625" style="55" customWidth="1"/>
    <col min="5" max="5" width="6.59765625" style="55" customWidth="1"/>
    <col min="6" max="9" width="11.59765625" style="55" customWidth="1"/>
    <col min="10" max="16384" width="11" style="55"/>
  </cols>
  <sheetData>
    <row r="1" spans="1:8" ht="20.100000000000001" customHeight="1" x14ac:dyDescent="0.35"/>
    <row r="2" spans="1:8" ht="20.100000000000001" customHeight="1" x14ac:dyDescent="0.35">
      <c r="H2" s="76" t="s">
        <v>165</v>
      </c>
    </row>
    <row r="3" spans="1:8" ht="20.100000000000001" customHeight="1" x14ac:dyDescent="0.35"/>
    <row r="4" spans="1:8" ht="20.100000000000001" customHeight="1" x14ac:dyDescent="0.35">
      <c r="A4" s="124" t="s">
        <v>173</v>
      </c>
      <c r="B4" s="124"/>
      <c r="C4" s="124"/>
      <c r="D4" s="124"/>
      <c r="E4" s="124"/>
      <c r="F4" s="124"/>
      <c r="G4" s="124"/>
      <c r="H4" s="124"/>
    </row>
    <row r="5" spans="1:8" ht="20.100000000000001" customHeight="1" x14ac:dyDescent="0.35">
      <c r="A5" s="124"/>
      <c r="B5" s="124"/>
      <c r="C5" s="124"/>
      <c r="D5" s="124"/>
      <c r="E5" s="124"/>
      <c r="F5" s="124"/>
      <c r="G5" s="124"/>
      <c r="H5" s="124"/>
    </row>
    <row r="6" spans="1:8" ht="20.100000000000001" customHeight="1" x14ac:dyDescent="0.35"/>
    <row r="7" spans="1:8" ht="20.100000000000001" customHeight="1" x14ac:dyDescent="0.35"/>
    <row r="8" spans="1:8" ht="20.100000000000001" customHeight="1" x14ac:dyDescent="0.35"/>
    <row r="9" spans="1:8" ht="20.100000000000001" customHeight="1" x14ac:dyDescent="0.35"/>
    <row r="10" spans="1:8" ht="20.100000000000001" customHeight="1" x14ac:dyDescent="0.35"/>
    <row r="11" spans="1:8" ht="20.100000000000001" customHeight="1" x14ac:dyDescent="0.35"/>
    <row r="12" spans="1:8" ht="20.100000000000001" customHeight="1" x14ac:dyDescent="0.35"/>
    <row r="13" spans="1:8" ht="20.100000000000001" customHeight="1" x14ac:dyDescent="0.35"/>
    <row r="14" spans="1:8" ht="20.100000000000001" customHeight="1" x14ac:dyDescent="0.35"/>
    <row r="15" spans="1:8" ht="20.100000000000001" customHeight="1" x14ac:dyDescent="0.35"/>
    <row r="16" spans="1:8" ht="20.100000000000001" customHeight="1" x14ac:dyDescent="0.35"/>
    <row r="17" spans="1:7" ht="20.100000000000001" customHeight="1" x14ac:dyDescent="0.35"/>
    <row r="18" spans="1:7" ht="20.100000000000001" customHeight="1" x14ac:dyDescent="0.35"/>
    <row r="19" spans="1:7" ht="20.100000000000001" customHeight="1" x14ac:dyDescent="0.35"/>
    <row r="20" spans="1:7" ht="20.100000000000001" customHeight="1" x14ac:dyDescent="0.35"/>
    <row r="21" spans="1:7" ht="20.100000000000001" customHeight="1" x14ac:dyDescent="0.35"/>
    <row r="22" spans="1:7" ht="20.100000000000001" customHeight="1" x14ac:dyDescent="0.35"/>
    <row r="23" spans="1:7" ht="20.100000000000001" hidden="1" customHeight="1" x14ac:dyDescent="0.35">
      <c r="A23" s="74">
        <v>0.25</v>
      </c>
      <c r="B23" s="74">
        <v>0.2</v>
      </c>
      <c r="C23" s="74">
        <v>0.18</v>
      </c>
      <c r="D23" s="74">
        <v>0.15</v>
      </c>
    </row>
    <row r="24" spans="1:7" ht="20.100000000000001" customHeight="1" x14ac:dyDescent="0.35">
      <c r="A24" s="74"/>
      <c r="B24" s="74"/>
      <c r="C24" s="74"/>
      <c r="D24" s="74"/>
    </row>
    <row r="25" spans="1:7" ht="20.100000000000001" customHeight="1" x14ac:dyDescent="0.35">
      <c r="A25" s="74"/>
      <c r="B25" s="74"/>
      <c r="C25" s="74"/>
      <c r="D25" s="74"/>
    </row>
    <row r="26" spans="1:7" ht="20.100000000000001" customHeight="1" x14ac:dyDescent="0.35">
      <c r="A26" s="74"/>
      <c r="B26" s="125" t="s">
        <v>163</v>
      </c>
      <c r="C26" s="126"/>
      <c r="D26" s="126"/>
      <c r="E26" s="126"/>
      <c r="F26" s="126"/>
      <c r="G26" s="127"/>
    </row>
    <row r="27" spans="1:7" ht="20.100000000000001" customHeight="1" x14ac:dyDescent="0.35">
      <c r="A27" s="74"/>
      <c r="B27" s="120" t="s">
        <v>162</v>
      </c>
      <c r="C27" s="121"/>
      <c r="D27" s="120" t="s">
        <v>161</v>
      </c>
      <c r="E27" s="121"/>
      <c r="F27" s="120" t="s">
        <v>160</v>
      </c>
      <c r="G27" s="121"/>
    </row>
    <row r="28" spans="1:7" ht="20.100000000000001" customHeight="1" x14ac:dyDescent="0.35">
      <c r="B28" s="122" t="s">
        <v>159</v>
      </c>
      <c r="C28" s="123"/>
      <c r="D28" s="73" t="s">
        <v>158</v>
      </c>
      <c r="E28" s="73"/>
      <c r="F28" s="72" t="s">
        <v>157</v>
      </c>
      <c r="G28" s="72"/>
    </row>
    <row r="29" spans="1:7" ht="20.100000000000001" customHeight="1" x14ac:dyDescent="0.35">
      <c r="A29" s="74"/>
      <c r="B29" s="122" t="s">
        <v>156</v>
      </c>
      <c r="C29" s="123"/>
      <c r="D29" s="72" t="s">
        <v>155</v>
      </c>
      <c r="E29" s="72"/>
      <c r="F29" s="72" t="s">
        <v>154</v>
      </c>
      <c r="G29" s="72"/>
    </row>
    <row r="30" spans="1:7" ht="20.100000000000001" customHeight="1" x14ac:dyDescent="0.35">
      <c r="A30" s="74"/>
    </row>
    <row r="31" spans="1:7" ht="20.100000000000001" customHeight="1" x14ac:dyDescent="0.35">
      <c r="A31" s="74"/>
    </row>
    <row r="32" spans="1:7" ht="20.100000000000001" customHeight="1" x14ac:dyDescent="0.35">
      <c r="A32" s="71" t="s">
        <v>172</v>
      </c>
    </row>
    <row r="33" spans="1:9" ht="20.100000000000001" customHeight="1" x14ac:dyDescent="0.35"/>
    <row r="34" spans="1:9" ht="20.100000000000001" customHeight="1" x14ac:dyDescent="0.35">
      <c r="A34" s="62" t="s">
        <v>152</v>
      </c>
      <c r="B34" s="70">
        <v>2.4</v>
      </c>
      <c r="C34" s="55" t="s">
        <v>145</v>
      </c>
      <c r="E34" s="62" t="s">
        <v>171</v>
      </c>
      <c r="F34" s="70">
        <v>2.4</v>
      </c>
      <c r="G34" s="55" t="s">
        <v>169</v>
      </c>
      <c r="H34" s="69"/>
      <c r="I34" s="76" t="s">
        <v>151</v>
      </c>
    </row>
    <row r="35" spans="1:9" ht="20.100000000000001" customHeight="1" x14ac:dyDescent="0.35">
      <c r="B35" s="66"/>
      <c r="F35" s="66"/>
    </row>
    <row r="36" spans="1:9" ht="20.100000000000001" customHeight="1" x14ac:dyDescent="0.35">
      <c r="A36" s="68" t="s">
        <v>150</v>
      </c>
      <c r="B36" s="81">
        <v>0.2</v>
      </c>
      <c r="C36" s="55" t="s">
        <v>149</v>
      </c>
      <c r="E36" s="68" t="s">
        <v>170</v>
      </c>
      <c r="F36" s="70">
        <v>0.15</v>
      </c>
      <c r="G36" s="55" t="s">
        <v>169</v>
      </c>
    </row>
    <row r="37" spans="1:9" ht="20.100000000000001" customHeight="1" x14ac:dyDescent="0.35">
      <c r="B37" s="66"/>
    </row>
    <row r="38" spans="1:9" ht="20.100000000000001" customHeight="1" x14ac:dyDescent="0.35">
      <c r="A38" s="62" t="s">
        <v>0</v>
      </c>
      <c r="B38" s="80">
        <f>1/((1/B34)+B36)</f>
        <v>1.6216216216216215</v>
      </c>
      <c r="C38" s="55" t="s">
        <v>145</v>
      </c>
      <c r="E38" s="62" t="s">
        <v>148</v>
      </c>
      <c r="F38" s="65">
        <f>1/((1/B34)+B36)</f>
        <v>1.6216216216216215</v>
      </c>
      <c r="G38" s="55" t="s">
        <v>145</v>
      </c>
      <c r="H38" s="64"/>
      <c r="I38" s="76" t="s">
        <v>147</v>
      </c>
    </row>
    <row r="39" spans="1:9" ht="20.100000000000001" customHeight="1" x14ac:dyDescent="0.35">
      <c r="A39" s="56"/>
      <c r="B39" s="79" t="s">
        <v>168</v>
      </c>
      <c r="C39" s="56"/>
    </row>
    <row r="40" spans="1:9" ht="20.100000000000001" customHeight="1" thickBot="1" x14ac:dyDescent="0.4">
      <c r="A40" s="56"/>
      <c r="B40" s="78"/>
      <c r="C40" s="56"/>
    </row>
    <row r="41" spans="1:9" ht="20.100000000000001" customHeight="1" thickBot="1" x14ac:dyDescent="0.4">
      <c r="A41" s="62" t="s">
        <v>146</v>
      </c>
      <c r="B41" s="65">
        <f>(B34+F38)/2</f>
        <v>2.0108108108108107</v>
      </c>
      <c r="C41" s="55" t="s">
        <v>145</v>
      </c>
      <c r="E41" s="62" t="s">
        <v>167</v>
      </c>
      <c r="F41" s="61">
        <f>((B41*F34)+(B38*F36))/(F34+F36)</f>
        <v>1.9879173290937995</v>
      </c>
      <c r="G41" s="55" t="s">
        <v>145</v>
      </c>
      <c r="H41" s="60"/>
      <c r="I41" s="76" t="s">
        <v>144</v>
      </c>
    </row>
    <row r="42" spans="1:9" ht="20.100000000000001" customHeight="1" x14ac:dyDescent="0.35"/>
    <row r="43" spans="1:9" ht="20.100000000000001" customHeight="1" x14ac:dyDescent="0.35"/>
    <row r="44" spans="1:9" x14ac:dyDescent="0.35">
      <c r="A44" s="59" t="s">
        <v>143</v>
      </c>
      <c r="C44" s="77" t="s">
        <v>166</v>
      </c>
    </row>
    <row r="46" spans="1:9" x14ac:dyDescent="0.35">
      <c r="C46" s="56"/>
      <c r="D46" s="56"/>
      <c r="E46" s="56"/>
    </row>
    <row r="47" spans="1:9" x14ac:dyDescent="0.35">
      <c r="C47" s="56"/>
      <c r="D47" s="56"/>
      <c r="E47" s="56"/>
    </row>
  </sheetData>
  <sheetProtection password="C774" sheet="1"/>
  <mergeCells count="7">
    <mergeCell ref="B29:C29"/>
    <mergeCell ref="A4:H5"/>
    <mergeCell ref="B26:G26"/>
    <mergeCell ref="B27:C27"/>
    <mergeCell ref="D27:E27"/>
    <mergeCell ref="F27:G27"/>
    <mergeCell ref="B28:C28"/>
  </mergeCells>
  <dataValidations count="1">
    <dataValidation type="list" allowBlank="1" showInputMessage="1" showErrorMessage="1" sqref="B36 IX36 ST36 ACP36 AML36 AWH36 BGD36 BPZ36 BZV36 CJR36 CTN36 DDJ36 DNF36 DXB36 EGX36 EQT36 FAP36 FKL36 FUH36 GED36 GNZ36 GXV36 HHR36 HRN36 IBJ36 ILF36 IVB36 JEX36 JOT36 JYP36 KIL36 KSH36 LCD36 LLZ36 LVV36 MFR36 MPN36 MZJ36 NJF36 NTB36 OCX36 OMT36 OWP36 PGL36 PQH36 QAD36 QJZ36 QTV36 RDR36 RNN36 RXJ36 SHF36 SRB36 TAX36 TKT36 TUP36 UEL36 UOH36 UYD36 VHZ36 VRV36 WBR36 WLN36 WVJ36 B65572 IX65572 ST65572 ACP65572 AML65572 AWH65572 BGD65572 BPZ65572 BZV65572 CJR65572 CTN65572 DDJ65572 DNF65572 DXB65572 EGX65572 EQT65572 FAP65572 FKL65572 FUH65572 GED65572 GNZ65572 GXV65572 HHR65572 HRN65572 IBJ65572 ILF65572 IVB65572 JEX65572 JOT65572 JYP65572 KIL65572 KSH65572 LCD65572 LLZ65572 LVV65572 MFR65572 MPN65572 MZJ65572 NJF65572 NTB65572 OCX65572 OMT65572 OWP65572 PGL65572 PQH65572 QAD65572 QJZ65572 QTV65572 RDR65572 RNN65572 RXJ65572 SHF65572 SRB65572 TAX65572 TKT65572 TUP65572 UEL65572 UOH65572 UYD65572 VHZ65572 VRV65572 WBR65572 WLN65572 WVJ65572 B131108 IX131108 ST131108 ACP131108 AML131108 AWH131108 BGD131108 BPZ131108 BZV131108 CJR131108 CTN131108 DDJ131108 DNF131108 DXB131108 EGX131108 EQT131108 FAP131108 FKL131108 FUH131108 GED131108 GNZ131108 GXV131108 HHR131108 HRN131108 IBJ131108 ILF131108 IVB131108 JEX131108 JOT131108 JYP131108 KIL131108 KSH131108 LCD131108 LLZ131108 LVV131108 MFR131108 MPN131108 MZJ131108 NJF131108 NTB131108 OCX131108 OMT131108 OWP131108 PGL131108 PQH131108 QAD131108 QJZ131108 QTV131108 RDR131108 RNN131108 RXJ131108 SHF131108 SRB131108 TAX131108 TKT131108 TUP131108 UEL131108 UOH131108 UYD131108 VHZ131108 VRV131108 WBR131108 WLN131108 WVJ131108 B196644 IX196644 ST196644 ACP196644 AML196644 AWH196644 BGD196644 BPZ196644 BZV196644 CJR196644 CTN196644 DDJ196644 DNF196644 DXB196644 EGX196644 EQT196644 FAP196644 FKL196644 FUH196644 GED196644 GNZ196644 GXV196644 HHR196644 HRN196644 IBJ196644 ILF196644 IVB196644 JEX196644 JOT196644 JYP196644 KIL196644 KSH196644 LCD196644 LLZ196644 LVV196644 MFR196644 MPN196644 MZJ196644 NJF196644 NTB196644 OCX196644 OMT196644 OWP196644 PGL196644 PQH196644 QAD196644 QJZ196644 QTV196644 RDR196644 RNN196644 RXJ196644 SHF196644 SRB196644 TAX196644 TKT196644 TUP196644 UEL196644 UOH196644 UYD196644 VHZ196644 VRV196644 WBR196644 WLN196644 WVJ196644 B262180 IX262180 ST262180 ACP262180 AML262180 AWH262180 BGD262180 BPZ262180 BZV262180 CJR262180 CTN262180 DDJ262180 DNF262180 DXB262180 EGX262180 EQT262180 FAP262180 FKL262180 FUH262180 GED262180 GNZ262180 GXV262180 HHR262180 HRN262180 IBJ262180 ILF262180 IVB262180 JEX262180 JOT262180 JYP262180 KIL262180 KSH262180 LCD262180 LLZ262180 LVV262180 MFR262180 MPN262180 MZJ262180 NJF262180 NTB262180 OCX262180 OMT262180 OWP262180 PGL262180 PQH262180 QAD262180 QJZ262180 QTV262180 RDR262180 RNN262180 RXJ262180 SHF262180 SRB262180 TAX262180 TKT262180 TUP262180 UEL262180 UOH262180 UYD262180 VHZ262180 VRV262180 WBR262180 WLN262180 WVJ262180 B327716 IX327716 ST327716 ACP327716 AML327716 AWH327716 BGD327716 BPZ327716 BZV327716 CJR327716 CTN327716 DDJ327716 DNF327716 DXB327716 EGX327716 EQT327716 FAP327716 FKL327716 FUH327716 GED327716 GNZ327716 GXV327716 HHR327716 HRN327716 IBJ327716 ILF327716 IVB327716 JEX327716 JOT327716 JYP327716 KIL327716 KSH327716 LCD327716 LLZ327716 LVV327716 MFR327716 MPN327716 MZJ327716 NJF327716 NTB327716 OCX327716 OMT327716 OWP327716 PGL327716 PQH327716 QAD327716 QJZ327716 QTV327716 RDR327716 RNN327716 RXJ327716 SHF327716 SRB327716 TAX327716 TKT327716 TUP327716 UEL327716 UOH327716 UYD327716 VHZ327716 VRV327716 WBR327716 WLN327716 WVJ327716 B393252 IX393252 ST393252 ACP393252 AML393252 AWH393252 BGD393252 BPZ393252 BZV393252 CJR393252 CTN393252 DDJ393252 DNF393252 DXB393252 EGX393252 EQT393252 FAP393252 FKL393252 FUH393252 GED393252 GNZ393252 GXV393252 HHR393252 HRN393252 IBJ393252 ILF393252 IVB393252 JEX393252 JOT393252 JYP393252 KIL393252 KSH393252 LCD393252 LLZ393252 LVV393252 MFR393252 MPN393252 MZJ393252 NJF393252 NTB393252 OCX393252 OMT393252 OWP393252 PGL393252 PQH393252 QAD393252 QJZ393252 QTV393252 RDR393252 RNN393252 RXJ393252 SHF393252 SRB393252 TAX393252 TKT393252 TUP393252 UEL393252 UOH393252 UYD393252 VHZ393252 VRV393252 WBR393252 WLN393252 WVJ393252 B458788 IX458788 ST458788 ACP458788 AML458788 AWH458788 BGD458788 BPZ458788 BZV458788 CJR458788 CTN458788 DDJ458788 DNF458788 DXB458788 EGX458788 EQT458788 FAP458788 FKL458788 FUH458788 GED458788 GNZ458788 GXV458788 HHR458788 HRN458788 IBJ458788 ILF458788 IVB458788 JEX458788 JOT458788 JYP458788 KIL458788 KSH458788 LCD458788 LLZ458788 LVV458788 MFR458788 MPN458788 MZJ458788 NJF458788 NTB458788 OCX458788 OMT458788 OWP458788 PGL458788 PQH458788 QAD458788 QJZ458788 QTV458788 RDR458788 RNN458788 RXJ458788 SHF458788 SRB458788 TAX458788 TKT458788 TUP458788 UEL458788 UOH458788 UYD458788 VHZ458788 VRV458788 WBR458788 WLN458788 WVJ458788 B524324 IX524324 ST524324 ACP524324 AML524324 AWH524324 BGD524324 BPZ524324 BZV524324 CJR524324 CTN524324 DDJ524324 DNF524324 DXB524324 EGX524324 EQT524324 FAP524324 FKL524324 FUH524324 GED524324 GNZ524324 GXV524324 HHR524324 HRN524324 IBJ524324 ILF524324 IVB524324 JEX524324 JOT524324 JYP524324 KIL524324 KSH524324 LCD524324 LLZ524324 LVV524324 MFR524324 MPN524324 MZJ524324 NJF524324 NTB524324 OCX524324 OMT524324 OWP524324 PGL524324 PQH524324 QAD524324 QJZ524324 QTV524324 RDR524324 RNN524324 RXJ524324 SHF524324 SRB524324 TAX524324 TKT524324 TUP524324 UEL524324 UOH524324 UYD524324 VHZ524324 VRV524324 WBR524324 WLN524324 WVJ524324 B589860 IX589860 ST589860 ACP589860 AML589860 AWH589860 BGD589860 BPZ589860 BZV589860 CJR589860 CTN589860 DDJ589860 DNF589860 DXB589860 EGX589860 EQT589860 FAP589860 FKL589860 FUH589860 GED589860 GNZ589860 GXV589860 HHR589860 HRN589860 IBJ589860 ILF589860 IVB589860 JEX589860 JOT589860 JYP589860 KIL589860 KSH589860 LCD589860 LLZ589860 LVV589860 MFR589860 MPN589860 MZJ589860 NJF589860 NTB589860 OCX589860 OMT589860 OWP589860 PGL589860 PQH589860 QAD589860 QJZ589860 QTV589860 RDR589860 RNN589860 RXJ589860 SHF589860 SRB589860 TAX589860 TKT589860 TUP589860 UEL589860 UOH589860 UYD589860 VHZ589860 VRV589860 WBR589860 WLN589860 WVJ589860 B655396 IX655396 ST655396 ACP655396 AML655396 AWH655396 BGD655396 BPZ655396 BZV655396 CJR655396 CTN655396 DDJ655396 DNF655396 DXB655396 EGX655396 EQT655396 FAP655396 FKL655396 FUH655396 GED655396 GNZ655396 GXV655396 HHR655396 HRN655396 IBJ655396 ILF655396 IVB655396 JEX655396 JOT655396 JYP655396 KIL655396 KSH655396 LCD655396 LLZ655396 LVV655396 MFR655396 MPN655396 MZJ655396 NJF655396 NTB655396 OCX655396 OMT655396 OWP655396 PGL655396 PQH655396 QAD655396 QJZ655396 QTV655396 RDR655396 RNN655396 RXJ655396 SHF655396 SRB655396 TAX655396 TKT655396 TUP655396 UEL655396 UOH655396 UYD655396 VHZ655396 VRV655396 WBR655396 WLN655396 WVJ655396 B720932 IX720932 ST720932 ACP720932 AML720932 AWH720932 BGD720932 BPZ720932 BZV720932 CJR720932 CTN720932 DDJ720932 DNF720932 DXB720932 EGX720932 EQT720932 FAP720932 FKL720932 FUH720932 GED720932 GNZ720932 GXV720932 HHR720932 HRN720932 IBJ720932 ILF720932 IVB720932 JEX720932 JOT720932 JYP720932 KIL720932 KSH720932 LCD720932 LLZ720932 LVV720932 MFR720932 MPN720932 MZJ720932 NJF720932 NTB720932 OCX720932 OMT720932 OWP720932 PGL720932 PQH720932 QAD720932 QJZ720932 QTV720932 RDR720932 RNN720932 RXJ720932 SHF720932 SRB720932 TAX720932 TKT720932 TUP720932 UEL720932 UOH720932 UYD720932 VHZ720932 VRV720932 WBR720932 WLN720932 WVJ720932 B786468 IX786468 ST786468 ACP786468 AML786468 AWH786468 BGD786468 BPZ786468 BZV786468 CJR786468 CTN786468 DDJ786468 DNF786468 DXB786468 EGX786468 EQT786468 FAP786468 FKL786468 FUH786468 GED786468 GNZ786468 GXV786468 HHR786468 HRN786468 IBJ786468 ILF786468 IVB786468 JEX786468 JOT786468 JYP786468 KIL786468 KSH786468 LCD786468 LLZ786468 LVV786468 MFR786468 MPN786468 MZJ786468 NJF786468 NTB786468 OCX786468 OMT786468 OWP786468 PGL786468 PQH786468 QAD786468 QJZ786468 QTV786468 RDR786468 RNN786468 RXJ786468 SHF786468 SRB786468 TAX786468 TKT786468 TUP786468 UEL786468 UOH786468 UYD786468 VHZ786468 VRV786468 WBR786468 WLN786468 WVJ786468 B852004 IX852004 ST852004 ACP852004 AML852004 AWH852004 BGD852004 BPZ852004 BZV852004 CJR852004 CTN852004 DDJ852004 DNF852004 DXB852004 EGX852004 EQT852004 FAP852004 FKL852004 FUH852004 GED852004 GNZ852004 GXV852004 HHR852004 HRN852004 IBJ852004 ILF852004 IVB852004 JEX852004 JOT852004 JYP852004 KIL852004 KSH852004 LCD852004 LLZ852004 LVV852004 MFR852004 MPN852004 MZJ852004 NJF852004 NTB852004 OCX852004 OMT852004 OWP852004 PGL852004 PQH852004 QAD852004 QJZ852004 QTV852004 RDR852004 RNN852004 RXJ852004 SHF852004 SRB852004 TAX852004 TKT852004 TUP852004 UEL852004 UOH852004 UYD852004 VHZ852004 VRV852004 WBR852004 WLN852004 WVJ852004 B917540 IX917540 ST917540 ACP917540 AML917540 AWH917540 BGD917540 BPZ917540 BZV917540 CJR917540 CTN917540 DDJ917540 DNF917540 DXB917540 EGX917540 EQT917540 FAP917540 FKL917540 FUH917540 GED917540 GNZ917540 GXV917540 HHR917540 HRN917540 IBJ917540 ILF917540 IVB917540 JEX917540 JOT917540 JYP917540 KIL917540 KSH917540 LCD917540 LLZ917540 LVV917540 MFR917540 MPN917540 MZJ917540 NJF917540 NTB917540 OCX917540 OMT917540 OWP917540 PGL917540 PQH917540 QAD917540 QJZ917540 QTV917540 RDR917540 RNN917540 RXJ917540 SHF917540 SRB917540 TAX917540 TKT917540 TUP917540 UEL917540 UOH917540 UYD917540 VHZ917540 VRV917540 WBR917540 WLN917540 WVJ917540 B983076 IX983076 ST983076 ACP983076 AML983076 AWH983076 BGD983076 BPZ983076 BZV983076 CJR983076 CTN983076 DDJ983076 DNF983076 DXB983076 EGX983076 EQT983076 FAP983076 FKL983076 FUH983076 GED983076 GNZ983076 GXV983076 HHR983076 HRN983076 IBJ983076 ILF983076 IVB983076 JEX983076 JOT983076 JYP983076 KIL983076 KSH983076 LCD983076 LLZ983076 LVV983076 MFR983076 MPN983076 MZJ983076 NJF983076 NTB983076 OCX983076 OMT983076 OWP983076 PGL983076 PQH983076 QAD983076 QJZ983076 QTV983076 RDR983076 RNN983076 RXJ983076 SHF983076 SRB983076 TAX983076 TKT983076 TUP983076 UEL983076 UOH983076 UYD983076 VHZ983076 VRV983076 WBR983076 WLN983076 WVJ983076" xr:uid="{9EA80151-4781-41F9-B31F-2C1BB424F260}">
      <formula1>A23:D23</formula1>
    </dataValidation>
  </dataValidations>
  <hyperlinks>
    <hyperlink ref="C44" r:id="rId1" display="https://club.ufme.fr/wp-content/uploads/2025/10/FT03-BLOC-BAIE-VOLET-APPARENT.pdf" xr:uid="{6FFB9FE9-668B-402C-8B35-3D7F36B06407}"/>
  </hyperlinks>
  <pageMargins left="0.45" right="0.23" top="0.44" bottom="0.47" header="0.3" footer="0.21"/>
  <pageSetup paperSize="9" scale="64" orientation="landscape" r:id="rId2"/>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yracuseOfficeCustomData>{"createMode":"plain_doc","forceRefresh":"0"}</SyracuseOfficeCustomData>
</file>

<file path=customXml/itemProps1.xml><?xml version="1.0" encoding="utf-8"?>
<ds:datastoreItem xmlns:ds="http://schemas.openxmlformats.org/officeDocument/2006/customXml" ds:itemID="{CB144A75-051A-4859-996D-6033165EFA07}">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1</vt:i4>
      </vt:variant>
    </vt:vector>
  </HeadingPairs>
  <TitlesOfParts>
    <vt:vector size="4" baseType="lpstr">
      <vt:lpstr>Th° 2025</vt:lpstr>
      <vt:lpstr>Calcul DERRIERE Linteau </vt:lpstr>
      <vt:lpstr>Calcul SOUS-Linteau </vt:lpstr>
      <vt:lpstr>'Calcul SOUS-Linteau '!Zone_d_impression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Olivier BOULLANGER</dc:creator>
  <cp:lastModifiedBy>Anne Laure LE GLOUET</cp:lastModifiedBy>
  <dcterms:created xsi:type="dcterms:W3CDTF">2024-12-17T09:59:39Z</dcterms:created>
  <dcterms:modified xsi:type="dcterms:W3CDTF">2025-12-16T08:35:03Z</dcterms:modified>
</cp:coreProperties>
</file>